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Heretic\Dropbox\DGAC\Productos\Resumen\2021\04 Abril\"/>
    </mc:Choice>
  </mc:AlternateContent>
  <xr:revisionPtr revIDLastSave="0" documentId="13_ncr:1_{030B9F99-5E4A-4487-91CE-62FB7396C038}" xr6:coauthVersionLast="46" xr6:coauthVersionMax="46" xr10:uidLastSave="{00000000-0000-0000-0000-000000000000}"/>
  <bookViews>
    <workbookView xWindow="-120" yWindow="-120" windowWidth="24240" windowHeight="13290" tabRatio="676" xr2:uid="{00000000-000D-0000-FFFF-FFFF00000000}"/>
  </bookViews>
  <sheets>
    <sheet name="Resumen" sheetId="23" r:id="rId1"/>
    <sheet name="VLOSREG" sheetId="11" r:id="rId2"/>
    <sheet name="PAXREG" sheetId="16" r:id="rId3"/>
    <sheet name="CARGREG" sheetId="17" r:id="rId4"/>
    <sheet name="OPREG" sheetId="25" r:id="rId5"/>
    <sheet name="VLOSFLET" sheetId="18" r:id="rId6"/>
    <sheet name="PAXFLET" sheetId="19" r:id="rId7"/>
    <sheet name="CARGFLET" sheetId="20" r:id="rId8"/>
    <sheet name="OPFLET" sheetId="22" r:id="rId9"/>
  </sheets>
  <definedNames>
    <definedName name="_xlnm._FilterDatabase" localSheetId="7" hidden="1">CARGFLET!$A$17:$N$22</definedName>
    <definedName name="_xlnm._FilterDatabase" localSheetId="3" hidden="1">CARGREG!$D$25:$D$30</definedName>
    <definedName name="_xlnm._FilterDatabase" localSheetId="8" hidden="1">OPFLET!$A$115:$A$115</definedName>
    <definedName name="_xlnm._FilterDatabase" localSheetId="4" hidden="1">OPREG!$A$9:$I$273</definedName>
    <definedName name="_xlnm._FilterDatabase" localSheetId="6" hidden="1">PAXFLET!$A$29:$N$43</definedName>
    <definedName name="_xlnm._FilterDatabase" localSheetId="2" hidden="1">PAXREG!$A$23:$N$28</definedName>
    <definedName name="_xlnm._FilterDatabase" localSheetId="5" hidden="1">VLOSFLET!$H$37:$H$45</definedName>
    <definedName name="_xlnm._FilterDatabase" localSheetId="1" hidden="1">VLOSREG!#REF!</definedName>
    <definedName name="_xlnm.Print_Area" localSheetId="7">CARGFLET!$A$1:$N$49</definedName>
    <definedName name="_xlnm.Print_Area" localSheetId="3">CARGREG!$A$1:$N$75</definedName>
    <definedName name="_xlnm.Print_Area" localSheetId="8">OPFLET!$A$1:$H$4</definedName>
    <definedName name="_xlnm.Print_Area" localSheetId="4">OPREG!$A$1:$I$4</definedName>
    <definedName name="_xlnm.Print_Area" localSheetId="6">PAXFLET!$A$1:$N$43</definedName>
    <definedName name="_xlnm.Print_Area" localSheetId="2">PAXREG!$A$1:$N$82</definedName>
    <definedName name="_xlnm.Print_Area" localSheetId="5">VLOSFLET!$A$1:$N$64</definedName>
    <definedName name="_xlnm.Print_Area" localSheetId="1">VLOSREG!$A$1:$N$101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0" i="20" l="1"/>
  <c r="L40" i="20"/>
  <c r="K40" i="20"/>
  <c r="J40" i="20"/>
  <c r="I40" i="20"/>
  <c r="H40" i="20"/>
  <c r="G40" i="20"/>
  <c r="F40" i="20"/>
  <c r="E40" i="20"/>
  <c r="D40" i="20"/>
  <c r="C40" i="20"/>
  <c r="B40" i="20"/>
  <c r="N42" i="20"/>
  <c r="N53" i="18"/>
  <c r="G114" i="23"/>
  <c r="G108" i="23"/>
  <c r="N45" i="20"/>
  <c r="N41" i="19"/>
  <c r="N34" i="19"/>
  <c r="N58" i="18"/>
  <c r="N60" i="18"/>
  <c r="N49" i="18"/>
  <c r="E47" i="20"/>
  <c r="N20" i="20"/>
  <c r="N19" i="20"/>
  <c r="N42" i="19"/>
  <c r="E36" i="19"/>
  <c r="N35" i="19"/>
  <c r="N22" i="19"/>
  <c r="N21" i="19"/>
  <c r="N20" i="19"/>
  <c r="N63" i="18"/>
  <c r="N62" i="18" s="1"/>
  <c r="N28" i="18"/>
  <c r="N27" i="18"/>
  <c r="N25" i="18"/>
  <c r="N22" i="18"/>
  <c r="G51" i="23"/>
  <c r="G48" i="23"/>
  <c r="G42" i="23"/>
  <c r="G39" i="23"/>
  <c r="G36" i="23"/>
  <c r="G32" i="23"/>
  <c r="G96" i="23"/>
  <c r="G93" i="23"/>
  <c r="G90" i="23"/>
  <c r="G87" i="23"/>
  <c r="G84" i="23"/>
  <c r="G81" i="23"/>
  <c r="G77" i="23"/>
  <c r="N55" i="17"/>
  <c r="N62" i="17"/>
  <c r="N73" i="16"/>
  <c r="P140" i="23"/>
  <c r="P137" i="23"/>
  <c r="P134" i="23"/>
  <c r="P131" i="23"/>
  <c r="P128" i="23"/>
  <c r="P124" i="23"/>
  <c r="P118" i="23"/>
  <c r="P115" i="23"/>
  <c r="P112" i="23"/>
  <c r="P109" i="23"/>
  <c r="P106" i="23"/>
  <c r="P102" i="23"/>
  <c r="P94" i="23"/>
  <c r="P91" i="23"/>
  <c r="P88" i="23"/>
  <c r="P85" i="23"/>
  <c r="P82" i="23"/>
  <c r="P79" i="23"/>
  <c r="P75" i="23"/>
  <c r="P49" i="23"/>
  <c r="P46" i="23"/>
  <c r="P43" i="23"/>
  <c r="P40" i="23"/>
  <c r="P37" i="23"/>
  <c r="P34" i="23"/>
  <c r="P30" i="23"/>
  <c r="N67" i="17"/>
  <c r="N93" i="11"/>
  <c r="N78" i="16"/>
  <c r="M39" i="19"/>
  <c r="L39" i="19"/>
  <c r="K39" i="19"/>
  <c r="J39" i="19"/>
  <c r="I39" i="19"/>
  <c r="H39" i="19"/>
  <c r="G39" i="19"/>
  <c r="F39" i="19"/>
  <c r="D39" i="19"/>
  <c r="C39" i="19"/>
  <c r="N59" i="17"/>
  <c r="N70" i="16"/>
  <c r="N87" i="11"/>
  <c r="D43" i="20"/>
  <c r="D29" i="20"/>
  <c r="N21" i="20"/>
  <c r="M46" i="18"/>
  <c r="L46" i="18"/>
  <c r="K46" i="18"/>
  <c r="J46" i="18"/>
  <c r="I46" i="18"/>
  <c r="H46" i="18"/>
  <c r="G46" i="18"/>
  <c r="F46" i="18"/>
  <c r="D46" i="18"/>
  <c r="C46" i="18"/>
  <c r="B39" i="19"/>
  <c r="M32" i="19"/>
  <c r="L32" i="19"/>
  <c r="K32" i="19"/>
  <c r="J32" i="19"/>
  <c r="I32" i="19"/>
  <c r="H32" i="19"/>
  <c r="G32" i="19"/>
  <c r="F32" i="19"/>
  <c r="C32" i="19"/>
  <c r="B32" i="19"/>
  <c r="N48" i="18"/>
  <c r="D47" i="20"/>
  <c r="N55" i="18"/>
  <c r="N54" i="18"/>
  <c r="N42" i="18"/>
  <c r="N24" i="18"/>
  <c r="C47" i="20"/>
  <c r="M47" i="20"/>
  <c r="L47" i="20"/>
  <c r="K47" i="20"/>
  <c r="J47" i="20"/>
  <c r="I47" i="20"/>
  <c r="H47" i="20"/>
  <c r="G47" i="20"/>
  <c r="F47" i="20"/>
  <c r="B47" i="20"/>
  <c r="M62" i="18"/>
  <c r="L62" i="18"/>
  <c r="K62" i="18"/>
  <c r="J62" i="18"/>
  <c r="I62" i="18"/>
  <c r="H62" i="18"/>
  <c r="G62" i="18"/>
  <c r="F62" i="18"/>
  <c r="C62" i="18"/>
  <c r="B62" i="18"/>
  <c r="M36" i="19"/>
  <c r="L36" i="19"/>
  <c r="K36" i="19"/>
  <c r="J36" i="19"/>
  <c r="I36" i="19"/>
  <c r="H36" i="19"/>
  <c r="G36" i="19"/>
  <c r="F36" i="19"/>
  <c r="B36" i="19"/>
  <c r="M51" i="18"/>
  <c r="L51" i="18"/>
  <c r="K51" i="18"/>
  <c r="J51" i="18"/>
  <c r="I51" i="18"/>
  <c r="H51" i="18"/>
  <c r="G51" i="18"/>
  <c r="F51" i="18"/>
  <c r="B51" i="18"/>
  <c r="N35" i="20"/>
  <c r="C51" i="18"/>
  <c r="N37" i="19" l="1"/>
  <c r="E39" i="19"/>
  <c r="E32" i="19"/>
  <c r="E51" i="18"/>
  <c r="E62" i="18"/>
  <c r="E46" i="18"/>
  <c r="D32" i="19"/>
  <c r="D36" i="19"/>
  <c r="F116" i="23" s="1"/>
  <c r="D62" i="18"/>
  <c r="D51" i="18"/>
  <c r="N48" i="20"/>
  <c r="N47" i="20" s="1"/>
  <c r="C36" i="19"/>
  <c r="E116" i="23" s="1"/>
  <c r="N40" i="17"/>
  <c r="N77" i="16"/>
  <c r="N92" i="11"/>
  <c r="N61" i="16"/>
  <c r="N74" i="11"/>
  <c r="N46" i="11"/>
  <c r="N76" i="11"/>
  <c r="N10" i="19"/>
  <c r="N46" i="20"/>
  <c r="N44" i="20"/>
  <c r="N38" i="19"/>
  <c r="N36" i="19" s="1"/>
  <c r="N61" i="18"/>
  <c r="N52" i="18"/>
  <c r="N51" i="18" s="1"/>
  <c r="N116" i="23"/>
  <c r="M116" i="23"/>
  <c r="L116" i="23"/>
  <c r="L117" i="23" s="1"/>
  <c r="K116" i="23"/>
  <c r="J116" i="23"/>
  <c r="I116" i="23"/>
  <c r="I117" i="23" s="1"/>
  <c r="H116" i="23"/>
  <c r="G116" i="23"/>
  <c r="N63" i="16"/>
  <c r="D116" i="23" l="1"/>
  <c r="P116" i="23" s="1"/>
  <c r="P117" i="23" s="1"/>
  <c r="O116" i="23"/>
  <c r="O117" i="23" s="1"/>
  <c r="N59" i="18"/>
  <c r="N47" i="18" l="1"/>
  <c r="N36" i="20" l="1"/>
  <c r="N44" i="18"/>
  <c r="N31" i="19" l="1"/>
  <c r="N41" i="20" l="1"/>
  <c r="N40" i="20" s="1"/>
  <c r="N12" i="19"/>
  <c r="N11" i="19"/>
  <c r="N40" i="19" l="1"/>
  <c r="N39" i="19" s="1"/>
  <c r="M30" i="18"/>
  <c r="L30" i="18"/>
  <c r="K30" i="18"/>
  <c r="J30" i="18"/>
  <c r="I30" i="18"/>
  <c r="H30" i="18"/>
  <c r="G30" i="18"/>
  <c r="E30" i="18"/>
  <c r="D30" i="18"/>
  <c r="C30" i="18"/>
  <c r="B30" i="18"/>
  <c r="M12" i="20"/>
  <c r="L12" i="20"/>
  <c r="K12" i="20"/>
  <c r="J12" i="20"/>
  <c r="I12" i="20"/>
  <c r="H12" i="20"/>
  <c r="G12" i="20"/>
  <c r="E12" i="20"/>
  <c r="D12" i="20"/>
  <c r="C12" i="20"/>
  <c r="B12" i="20"/>
  <c r="F12" i="20" l="1"/>
  <c r="F30" i="18"/>
  <c r="M43" i="20"/>
  <c r="L43" i="20"/>
  <c r="K43" i="20"/>
  <c r="J43" i="20"/>
  <c r="I43" i="20"/>
  <c r="H43" i="20"/>
  <c r="G43" i="20"/>
  <c r="F43" i="20"/>
  <c r="C43" i="20"/>
  <c r="B43" i="20"/>
  <c r="M23" i="20"/>
  <c r="L23" i="20"/>
  <c r="K23" i="20"/>
  <c r="J23" i="20"/>
  <c r="I23" i="20"/>
  <c r="H23" i="20"/>
  <c r="G23" i="20"/>
  <c r="F23" i="20"/>
  <c r="D23" i="20"/>
  <c r="C23" i="20"/>
  <c r="B23" i="20"/>
  <c r="N18" i="20"/>
  <c r="M56" i="18"/>
  <c r="L56" i="18"/>
  <c r="K56" i="18"/>
  <c r="J56" i="18"/>
  <c r="I56" i="18"/>
  <c r="H56" i="18"/>
  <c r="G56" i="18"/>
  <c r="F56" i="18"/>
  <c r="D56" i="18"/>
  <c r="C56" i="18"/>
  <c r="B56" i="18"/>
  <c r="E43" i="20" l="1"/>
  <c r="E23" i="20"/>
  <c r="E56" i="18"/>
  <c r="N43" i="20" l="1"/>
  <c r="O141" i="23"/>
  <c r="O142" i="23" s="1"/>
  <c r="N141" i="23"/>
  <c r="N142" i="23" s="1"/>
  <c r="M141" i="23"/>
  <c r="K141" i="23"/>
  <c r="J141" i="23"/>
  <c r="G141" i="23"/>
  <c r="G142" i="23" s="1"/>
  <c r="E141" i="23"/>
  <c r="D141" i="23"/>
  <c r="N33" i="20"/>
  <c r="N40" i="18"/>
  <c r="H141" i="23" l="1"/>
  <c r="L141" i="23"/>
  <c r="I141" i="23"/>
  <c r="F141" i="23" l="1"/>
  <c r="C69" i="17"/>
  <c r="C46" i="17"/>
  <c r="C80" i="16"/>
  <c r="P141" i="23" l="1"/>
  <c r="P142" i="23" s="1"/>
  <c r="F142" i="23"/>
  <c r="C57" i="17"/>
  <c r="C61" i="11"/>
  <c r="C48" i="17"/>
  <c r="C37" i="17"/>
  <c r="C35" i="16"/>
  <c r="C68" i="16"/>
  <c r="C55" i="16"/>
  <c r="C49" i="16"/>
  <c r="C95" i="11"/>
  <c r="C81" i="11"/>
  <c r="C67" i="11"/>
  <c r="C43" i="11"/>
  <c r="M29" i="20"/>
  <c r="L29" i="20"/>
  <c r="K29" i="20"/>
  <c r="J29" i="20"/>
  <c r="I29" i="20"/>
  <c r="H29" i="20"/>
  <c r="G29" i="20"/>
  <c r="F29" i="20"/>
  <c r="E29" i="20"/>
  <c r="B29" i="20"/>
  <c r="M24" i="19"/>
  <c r="L24" i="19"/>
  <c r="K24" i="19"/>
  <c r="J24" i="19"/>
  <c r="I24" i="19"/>
  <c r="H24" i="19"/>
  <c r="G24" i="19"/>
  <c r="F24" i="19"/>
  <c r="E24" i="19"/>
  <c r="D24" i="19"/>
  <c r="B24" i="19"/>
  <c r="N21" i="18"/>
  <c r="C75" i="17" l="1"/>
  <c r="C82" i="16"/>
  <c r="C101" i="11"/>
  <c r="C29" i="20"/>
  <c r="C24" i="19"/>
  <c r="N45" i="18"/>
  <c r="N43" i="18"/>
  <c r="N41" i="18"/>
  <c r="N39" i="18"/>
  <c r="N38" i="18"/>
  <c r="N39" i="20" l="1"/>
  <c r="N38" i="20" s="1"/>
  <c r="N37" i="20"/>
  <c r="N34" i="20"/>
  <c r="N32" i="20"/>
  <c r="N31" i="20"/>
  <c r="N30" i="20"/>
  <c r="N22" i="20"/>
  <c r="N23" i="20" s="1"/>
  <c r="N11" i="20"/>
  <c r="N10" i="20"/>
  <c r="N12" i="20" l="1"/>
  <c r="N29" i="20"/>
  <c r="N49" i="20" s="1"/>
  <c r="O138" i="23" l="1"/>
  <c r="O139" i="23" s="1"/>
  <c r="M138" i="23"/>
  <c r="M139" i="23" s="1"/>
  <c r="L138" i="23"/>
  <c r="L139" i="23" s="1"/>
  <c r="K138" i="23"/>
  <c r="K139" i="23" s="1"/>
  <c r="J138" i="23"/>
  <c r="J139" i="23" s="1"/>
  <c r="I138" i="23"/>
  <c r="I139" i="23" s="1"/>
  <c r="H138" i="23"/>
  <c r="H139" i="23" s="1"/>
  <c r="G138" i="23"/>
  <c r="G139" i="23" s="1"/>
  <c r="F138" i="23"/>
  <c r="E138" i="23"/>
  <c r="D138" i="23"/>
  <c r="P138" i="23" l="1"/>
  <c r="P139" i="23" s="1"/>
  <c r="E139" i="23"/>
  <c r="D139" i="23"/>
  <c r="N138" i="23"/>
  <c r="N139" i="23" s="1"/>
  <c r="M19" i="17"/>
  <c r="K19" i="17"/>
  <c r="J19" i="17"/>
  <c r="I19" i="17"/>
  <c r="H19" i="17"/>
  <c r="G19" i="17"/>
  <c r="F19" i="17"/>
  <c r="E19" i="17"/>
  <c r="D19" i="17"/>
  <c r="C19" i="17"/>
  <c r="B19" i="17"/>
  <c r="N18" i="17"/>
  <c r="L19" i="17" l="1"/>
  <c r="N79" i="16" l="1"/>
  <c r="M30" i="19" l="1"/>
  <c r="M43" i="19" s="1"/>
  <c r="L30" i="19"/>
  <c r="L43" i="19" s="1"/>
  <c r="K30" i="19"/>
  <c r="K43" i="19" s="1"/>
  <c r="J30" i="19"/>
  <c r="J43" i="19" s="1"/>
  <c r="I30" i="19"/>
  <c r="I43" i="19" s="1"/>
  <c r="H30" i="19"/>
  <c r="H43" i="19" s="1"/>
  <c r="G30" i="19"/>
  <c r="G43" i="19" s="1"/>
  <c r="F30" i="19"/>
  <c r="F43" i="19" s="1"/>
  <c r="E30" i="19"/>
  <c r="E43" i="19" s="1"/>
  <c r="C30" i="19"/>
  <c r="C43" i="19" s="1"/>
  <c r="B30" i="19"/>
  <c r="B43" i="19" s="1"/>
  <c r="M13" i="19"/>
  <c r="L13" i="19"/>
  <c r="K13" i="19"/>
  <c r="J13" i="19"/>
  <c r="I13" i="19"/>
  <c r="H13" i="19"/>
  <c r="G13" i="19"/>
  <c r="F13" i="19"/>
  <c r="E13" i="19"/>
  <c r="C13" i="19"/>
  <c r="B13" i="19"/>
  <c r="M15" i="18"/>
  <c r="L15" i="18"/>
  <c r="K15" i="18"/>
  <c r="J15" i="18"/>
  <c r="I15" i="18"/>
  <c r="H15" i="18"/>
  <c r="G15" i="18"/>
  <c r="F15" i="18"/>
  <c r="E15" i="18"/>
  <c r="C15" i="18"/>
  <c r="B15" i="18"/>
  <c r="N14" i="18"/>
  <c r="D13" i="19" l="1"/>
  <c r="D30" i="19"/>
  <c r="D43" i="19" s="1"/>
  <c r="D15" i="18"/>
  <c r="M38" i="20" l="1"/>
  <c r="M49" i="20" s="1"/>
  <c r="L38" i="20"/>
  <c r="L49" i="20" s="1"/>
  <c r="K38" i="20"/>
  <c r="K49" i="20" s="1"/>
  <c r="J38" i="20"/>
  <c r="J49" i="20" s="1"/>
  <c r="I38" i="20"/>
  <c r="I49" i="20" s="1"/>
  <c r="H38" i="20"/>
  <c r="H49" i="20" s="1"/>
  <c r="G38" i="20"/>
  <c r="G49" i="20" s="1"/>
  <c r="F38" i="20"/>
  <c r="F49" i="20" s="1"/>
  <c r="E38" i="20"/>
  <c r="E49" i="20" s="1"/>
  <c r="D38" i="20"/>
  <c r="D49" i="20" s="1"/>
  <c r="B38" i="20"/>
  <c r="B49" i="20" s="1"/>
  <c r="N19" i="19"/>
  <c r="N26" i="18"/>
  <c r="F135" i="23" l="1"/>
  <c r="J135" i="23"/>
  <c r="N135" i="23"/>
  <c r="N136" i="23" s="1"/>
  <c r="K135" i="23"/>
  <c r="O135" i="23"/>
  <c r="L135" i="23"/>
  <c r="L136" i="23" s="1"/>
  <c r="D135" i="23"/>
  <c r="M135" i="23"/>
  <c r="I135" i="23"/>
  <c r="H135" i="23"/>
  <c r="G135" i="23"/>
  <c r="C38" i="20"/>
  <c r="C49" i="20" s="1"/>
  <c r="D136" i="23" l="1"/>
  <c r="E135" i="23"/>
  <c r="P135" i="23" s="1"/>
  <c r="P136" i="23" s="1"/>
  <c r="N13" i="18" l="1"/>
  <c r="N53" i="16" l="1"/>
  <c r="N65" i="11"/>
  <c r="L36" i="18" l="1"/>
  <c r="K36" i="18"/>
  <c r="J36" i="18"/>
  <c r="I36" i="18"/>
  <c r="H36" i="18"/>
  <c r="G36" i="18"/>
  <c r="F36" i="18"/>
  <c r="E36" i="18"/>
  <c r="D36" i="18"/>
  <c r="C36" i="18"/>
  <c r="B36" i="18"/>
  <c r="O125" i="23" l="1"/>
  <c r="O126" i="23" s="1"/>
  <c r="O110" i="23" l="1"/>
  <c r="O111" i="23" s="1"/>
  <c r="M36" i="18"/>
  <c r="N68" i="17" l="1"/>
  <c r="M31" i="17"/>
  <c r="O80" i="23" s="1"/>
  <c r="O81" i="23" s="1"/>
  <c r="L31" i="17"/>
  <c r="N80" i="23" s="1"/>
  <c r="N81" i="23" s="1"/>
  <c r="J31" i="17"/>
  <c r="I31" i="17"/>
  <c r="H31" i="17"/>
  <c r="G31" i="17"/>
  <c r="F31" i="17"/>
  <c r="E31" i="17"/>
  <c r="D31" i="17"/>
  <c r="C31" i="17"/>
  <c r="B31" i="17"/>
  <c r="M80" i="16"/>
  <c r="O50" i="23" s="1"/>
  <c r="O51" i="23" s="1"/>
  <c r="L80" i="16"/>
  <c r="N50" i="23" s="1"/>
  <c r="N51" i="23" s="1"/>
  <c r="J80" i="16"/>
  <c r="I80" i="16"/>
  <c r="H80" i="16"/>
  <c r="G80" i="16"/>
  <c r="F80" i="16"/>
  <c r="E80" i="16"/>
  <c r="D80" i="16"/>
  <c r="B80" i="16"/>
  <c r="N94" i="11"/>
  <c r="K31" i="17" l="1"/>
  <c r="M80" i="23" s="1"/>
  <c r="M81" i="23" s="1"/>
  <c r="K80" i="16"/>
  <c r="M50" i="23" s="1"/>
  <c r="M51" i="23" s="1"/>
  <c r="L80" i="23" l="1"/>
  <c r="L81" i="23" s="1"/>
  <c r="N125" i="23"/>
  <c r="N126" i="23" s="1"/>
  <c r="M125" i="23"/>
  <c r="M126" i="23" s="1"/>
  <c r="L125" i="23"/>
  <c r="L126" i="23" s="1"/>
  <c r="K80" i="23" l="1"/>
  <c r="K81" i="23" s="1"/>
  <c r="Q76" i="23" l="1"/>
  <c r="Q75" i="23"/>
  <c r="N49" i="17"/>
  <c r="M48" i="17"/>
  <c r="O89" i="23" s="1"/>
  <c r="O90" i="23" s="1"/>
  <c r="L48" i="17"/>
  <c r="N89" i="23" s="1"/>
  <c r="N90" i="23" s="1"/>
  <c r="K48" i="17"/>
  <c r="M89" i="23" s="1"/>
  <c r="M90" i="23" s="1"/>
  <c r="J48" i="17"/>
  <c r="L89" i="23" s="1"/>
  <c r="L90" i="23" s="1"/>
  <c r="I48" i="17"/>
  <c r="K89" i="23" s="1"/>
  <c r="K90" i="23" s="1"/>
  <c r="G48" i="17"/>
  <c r="F48" i="17"/>
  <c r="E48" i="17"/>
  <c r="D48" i="17"/>
  <c r="B48" i="17"/>
  <c r="H48" i="17" l="1"/>
  <c r="J89" i="23" s="1"/>
  <c r="J90" i="23" s="1"/>
  <c r="O129" i="23" l="1"/>
  <c r="O130" i="23" s="1"/>
  <c r="N129" i="23"/>
  <c r="N130" i="23" s="1"/>
  <c r="M129" i="23"/>
  <c r="M130" i="23" s="1"/>
  <c r="L129" i="23"/>
  <c r="L130" i="23" s="1"/>
  <c r="K129" i="23"/>
  <c r="K130" i="23" s="1"/>
  <c r="J129" i="23"/>
  <c r="J130" i="23" s="1"/>
  <c r="I129" i="23"/>
  <c r="I130" i="23" s="1"/>
  <c r="B68" i="16" l="1"/>
  <c r="D68" i="16"/>
  <c r="E68" i="16"/>
  <c r="F68" i="16"/>
  <c r="H50" i="23" l="1"/>
  <c r="H51" i="23" s="1"/>
  <c r="H47" i="23"/>
  <c r="H48" i="23" s="1"/>
  <c r="H129" i="23" l="1"/>
  <c r="H130" i="23" s="1"/>
  <c r="O107" i="23"/>
  <c r="O108" i="23" s="1"/>
  <c r="N107" i="23"/>
  <c r="N108" i="23" s="1"/>
  <c r="M107" i="23"/>
  <c r="M108" i="23" s="1"/>
  <c r="L107" i="23"/>
  <c r="L108" i="23" s="1"/>
  <c r="K107" i="23"/>
  <c r="K108" i="23" s="1"/>
  <c r="J107" i="23"/>
  <c r="J108" i="23" s="1"/>
  <c r="I107" i="23"/>
  <c r="I108" i="23" s="1"/>
  <c r="H107" i="23" l="1"/>
  <c r="H108" i="23" s="1"/>
  <c r="O103" i="23"/>
  <c r="O104" i="23" s="1"/>
  <c r="N103" i="23"/>
  <c r="N104" i="23" s="1"/>
  <c r="M103" i="23"/>
  <c r="M104" i="23" s="1"/>
  <c r="L103" i="23"/>
  <c r="L104" i="23" s="1"/>
  <c r="K103" i="23"/>
  <c r="K104" i="23" s="1"/>
  <c r="J103" i="23"/>
  <c r="J104" i="23" s="1"/>
  <c r="I103" i="23"/>
  <c r="I104" i="23" s="1"/>
  <c r="H103" i="23"/>
  <c r="H104" i="23" s="1"/>
  <c r="G129" i="23" l="1"/>
  <c r="G130" i="23" s="1"/>
  <c r="G107" i="23"/>
  <c r="G103" i="23"/>
  <c r="D50" i="23" l="1"/>
  <c r="E50" i="23"/>
  <c r="E51" i="23" s="1"/>
  <c r="D51" i="23" l="1"/>
  <c r="O119" i="23"/>
  <c r="N119" i="23"/>
  <c r="M119" i="23"/>
  <c r="L119" i="23"/>
  <c r="K119" i="23"/>
  <c r="J119" i="23"/>
  <c r="I119" i="23"/>
  <c r="I120" i="23" s="1"/>
  <c r="H119" i="23"/>
  <c r="H120" i="23" s="1"/>
  <c r="G119" i="23"/>
  <c r="F119" i="23"/>
  <c r="F120" i="23" s="1"/>
  <c r="D119" i="23"/>
  <c r="F107" i="23"/>
  <c r="F108" i="23" s="1"/>
  <c r="D107" i="23"/>
  <c r="F103" i="23"/>
  <c r="F104" i="23" s="1"/>
  <c r="D103" i="23"/>
  <c r="N29" i="18"/>
  <c r="N57" i="18"/>
  <c r="N56" i="18" s="1"/>
  <c r="D108" i="23" l="1"/>
  <c r="D104" i="23"/>
  <c r="D120" i="23"/>
  <c r="E119" i="23"/>
  <c r="P119" i="23" s="1"/>
  <c r="P120" i="23" s="1"/>
  <c r="E107" i="23"/>
  <c r="P107" i="23" s="1"/>
  <c r="P108" i="23" s="1"/>
  <c r="E103" i="23"/>
  <c r="E104" i="23" s="1"/>
  <c r="P127" i="23"/>
  <c r="P123" i="23"/>
  <c r="P105" i="23"/>
  <c r="P101" i="23"/>
  <c r="P78" i="23"/>
  <c r="P74" i="23"/>
  <c r="P33" i="23"/>
  <c r="P103" i="23" l="1"/>
  <c r="P104" i="23" s="1"/>
  <c r="E120" i="23"/>
  <c r="E108" i="23"/>
  <c r="N33" i="19"/>
  <c r="N32" i="19" s="1"/>
  <c r="N23" i="19"/>
  <c r="N24" i="19" s="1"/>
  <c r="N50" i="18"/>
  <c r="N37" i="18"/>
  <c r="N23" i="18"/>
  <c r="N30" i="18" s="1"/>
  <c r="N12" i="18"/>
  <c r="N11" i="18"/>
  <c r="N10" i="18"/>
  <c r="F129" i="23"/>
  <c r="F130" i="23" s="1"/>
  <c r="E129" i="23"/>
  <c r="K125" i="23"/>
  <c r="K126" i="23" s="1"/>
  <c r="J125" i="23"/>
  <c r="J126" i="23" s="1"/>
  <c r="I125" i="23"/>
  <c r="I126" i="23" s="1"/>
  <c r="H125" i="23"/>
  <c r="H126" i="23" s="1"/>
  <c r="G125" i="23"/>
  <c r="F125" i="23"/>
  <c r="F126" i="23" s="1"/>
  <c r="E125" i="23"/>
  <c r="N110" i="23"/>
  <c r="M110" i="23"/>
  <c r="L110" i="23"/>
  <c r="K110" i="23"/>
  <c r="K111" i="23" s="1"/>
  <c r="J110" i="23"/>
  <c r="J111" i="23" s="1"/>
  <c r="I110" i="23"/>
  <c r="I111" i="23" s="1"/>
  <c r="H110" i="23"/>
  <c r="H111" i="23" s="1"/>
  <c r="G110" i="23"/>
  <c r="F110" i="23"/>
  <c r="F111" i="23" s="1"/>
  <c r="E110" i="23"/>
  <c r="M64" i="18"/>
  <c r="L64" i="18"/>
  <c r="K64" i="18"/>
  <c r="J64" i="18"/>
  <c r="I64" i="18"/>
  <c r="H64" i="18"/>
  <c r="G64" i="18"/>
  <c r="F64" i="18"/>
  <c r="E64" i="18"/>
  <c r="D64" i="18"/>
  <c r="C64" i="18"/>
  <c r="N73" i="17"/>
  <c r="N72" i="17"/>
  <c r="N70" i="17"/>
  <c r="N66" i="17"/>
  <c r="N65" i="17"/>
  <c r="N64" i="17"/>
  <c r="N63" i="17"/>
  <c r="N61" i="17"/>
  <c r="N60" i="17"/>
  <c r="N58" i="17"/>
  <c r="N56" i="17"/>
  <c r="N54" i="17"/>
  <c r="N53" i="17"/>
  <c r="N52" i="17"/>
  <c r="N51" i="17"/>
  <c r="N50" i="17"/>
  <c r="N47" i="17"/>
  <c r="N46" i="17" s="1"/>
  <c r="N44" i="17"/>
  <c r="N43" i="17"/>
  <c r="N42" i="17"/>
  <c r="N41" i="17"/>
  <c r="N38" i="17"/>
  <c r="N30" i="17"/>
  <c r="N29" i="17"/>
  <c r="N28" i="17"/>
  <c r="N27" i="17"/>
  <c r="N26" i="17"/>
  <c r="N17" i="17"/>
  <c r="N16" i="17"/>
  <c r="N15" i="17"/>
  <c r="N14" i="17"/>
  <c r="N13" i="17"/>
  <c r="N12" i="17"/>
  <c r="N11" i="17"/>
  <c r="M69" i="17"/>
  <c r="O95" i="23" s="1"/>
  <c r="O96" i="23" s="1"/>
  <c r="L69" i="17"/>
  <c r="N95" i="23" s="1"/>
  <c r="N96" i="23" s="1"/>
  <c r="K69" i="17"/>
  <c r="M95" i="23" s="1"/>
  <c r="M96" i="23" s="1"/>
  <c r="J69" i="17"/>
  <c r="L95" i="23" s="1"/>
  <c r="L96" i="23" s="1"/>
  <c r="I69" i="17"/>
  <c r="K95" i="23" s="1"/>
  <c r="K96" i="23" s="1"/>
  <c r="H69" i="17"/>
  <c r="J95" i="23" s="1"/>
  <c r="J96" i="23" s="1"/>
  <c r="G69" i="17"/>
  <c r="I95" i="23" s="1"/>
  <c r="I96" i="23" s="1"/>
  <c r="F69" i="17"/>
  <c r="H95" i="23" s="1"/>
  <c r="H96" i="23" s="1"/>
  <c r="E69" i="17"/>
  <c r="G95" i="23" s="1"/>
  <c r="D69" i="17"/>
  <c r="F95" i="23" s="1"/>
  <c r="F96" i="23" s="1"/>
  <c r="E95" i="23"/>
  <c r="E96" i="23" s="1"/>
  <c r="M57" i="17"/>
  <c r="O92" i="23" s="1"/>
  <c r="O93" i="23" s="1"/>
  <c r="L57" i="17"/>
  <c r="N92" i="23" s="1"/>
  <c r="N93" i="23" s="1"/>
  <c r="K57" i="17"/>
  <c r="M92" i="23" s="1"/>
  <c r="M93" i="23" s="1"/>
  <c r="J57" i="17"/>
  <c r="L92" i="23" s="1"/>
  <c r="L93" i="23" s="1"/>
  <c r="I57" i="17"/>
  <c r="K92" i="23" s="1"/>
  <c r="K93" i="23" s="1"/>
  <c r="H57" i="17"/>
  <c r="J92" i="23" s="1"/>
  <c r="J93" i="23" s="1"/>
  <c r="G57" i="17"/>
  <c r="I92" i="23" s="1"/>
  <c r="I93" i="23" s="1"/>
  <c r="F57" i="17"/>
  <c r="H92" i="23" s="1"/>
  <c r="H93" i="23" s="1"/>
  <c r="E57" i="17"/>
  <c r="G92" i="23" s="1"/>
  <c r="D57" i="17"/>
  <c r="F92" i="23" s="1"/>
  <c r="F93" i="23" s="1"/>
  <c r="E92" i="23"/>
  <c r="E93" i="23" s="1"/>
  <c r="I89" i="23"/>
  <c r="I90" i="23" s="1"/>
  <c r="H89" i="23"/>
  <c r="H90" i="23" s="1"/>
  <c r="G89" i="23"/>
  <c r="F89" i="23"/>
  <c r="F90" i="23" s="1"/>
  <c r="E89" i="23"/>
  <c r="E90" i="23" s="1"/>
  <c r="M46" i="17"/>
  <c r="O86" i="23" s="1"/>
  <c r="O87" i="23" s="1"/>
  <c r="L46" i="17"/>
  <c r="N86" i="23" s="1"/>
  <c r="N87" i="23" s="1"/>
  <c r="K46" i="17"/>
  <c r="M86" i="23" s="1"/>
  <c r="M87" i="23" s="1"/>
  <c r="J46" i="17"/>
  <c r="L86" i="23" s="1"/>
  <c r="L87" i="23" s="1"/>
  <c r="I46" i="17"/>
  <c r="K86" i="23" s="1"/>
  <c r="K87" i="23" s="1"/>
  <c r="H46" i="17"/>
  <c r="J86" i="23" s="1"/>
  <c r="J87" i="23" s="1"/>
  <c r="G46" i="17"/>
  <c r="I86" i="23" s="1"/>
  <c r="I87" i="23" s="1"/>
  <c r="F46" i="17"/>
  <c r="H86" i="23" s="1"/>
  <c r="H87" i="23" s="1"/>
  <c r="E46" i="17"/>
  <c r="G86" i="23" s="1"/>
  <c r="D46" i="17"/>
  <c r="F86" i="23" s="1"/>
  <c r="F87" i="23" s="1"/>
  <c r="E86" i="23"/>
  <c r="E87" i="23" s="1"/>
  <c r="M37" i="17"/>
  <c r="O83" i="23" s="1"/>
  <c r="O84" i="23" s="1"/>
  <c r="L37" i="17"/>
  <c r="N83" i="23" s="1"/>
  <c r="N84" i="23" s="1"/>
  <c r="K37" i="17"/>
  <c r="M83" i="23" s="1"/>
  <c r="M84" i="23" s="1"/>
  <c r="J37" i="17"/>
  <c r="L83" i="23" s="1"/>
  <c r="L84" i="23" s="1"/>
  <c r="I37" i="17"/>
  <c r="K83" i="23" s="1"/>
  <c r="K84" i="23" s="1"/>
  <c r="H37" i="17"/>
  <c r="J83" i="23" s="1"/>
  <c r="J84" i="23" s="1"/>
  <c r="G37" i="17"/>
  <c r="I83" i="23" s="1"/>
  <c r="I84" i="23" s="1"/>
  <c r="F37" i="17"/>
  <c r="H83" i="23" s="1"/>
  <c r="H84" i="23" s="1"/>
  <c r="E37" i="17"/>
  <c r="G83" i="23" s="1"/>
  <c r="D37" i="17"/>
  <c r="F83" i="23" s="1"/>
  <c r="F84" i="23" s="1"/>
  <c r="E83" i="23"/>
  <c r="E84" i="23" s="1"/>
  <c r="J80" i="23"/>
  <c r="J81" i="23" s="1"/>
  <c r="I80" i="23"/>
  <c r="I81" i="23" s="1"/>
  <c r="H80" i="23"/>
  <c r="H81" i="23" s="1"/>
  <c r="G80" i="23"/>
  <c r="F80" i="23"/>
  <c r="F81" i="23" s="1"/>
  <c r="E80" i="23"/>
  <c r="E81" i="23" s="1"/>
  <c r="O76" i="23"/>
  <c r="O77" i="23" s="1"/>
  <c r="N76" i="23"/>
  <c r="N77" i="23" s="1"/>
  <c r="M76" i="23"/>
  <c r="M77" i="23" s="1"/>
  <c r="L76" i="23"/>
  <c r="L77" i="23" s="1"/>
  <c r="K76" i="23"/>
  <c r="K77" i="23" s="1"/>
  <c r="J76" i="23"/>
  <c r="J77" i="23" s="1"/>
  <c r="I76" i="23"/>
  <c r="I77" i="23" s="1"/>
  <c r="H76" i="23"/>
  <c r="H77" i="23" s="1"/>
  <c r="G76" i="23"/>
  <c r="F76" i="23"/>
  <c r="F77" i="23" s="1"/>
  <c r="E76" i="23"/>
  <c r="E77" i="23" s="1"/>
  <c r="N74" i="17"/>
  <c r="N71" i="17"/>
  <c r="N45" i="17"/>
  <c r="N39" i="17"/>
  <c r="N81" i="16"/>
  <c r="N76" i="16"/>
  <c r="N75" i="16"/>
  <c r="N74" i="16"/>
  <c r="N72" i="16"/>
  <c r="N71" i="16"/>
  <c r="N69" i="16"/>
  <c r="N67" i="16"/>
  <c r="N66" i="16"/>
  <c r="N65" i="16"/>
  <c r="N64" i="16"/>
  <c r="N62" i="16"/>
  <c r="N60" i="16"/>
  <c r="N59" i="16"/>
  <c r="N58" i="16"/>
  <c r="N57" i="16"/>
  <c r="N56" i="16"/>
  <c r="N54" i="16"/>
  <c r="N52" i="16"/>
  <c r="N51" i="16"/>
  <c r="N50" i="16"/>
  <c r="L50" i="23"/>
  <c r="L51" i="23" s="1"/>
  <c r="K50" i="23"/>
  <c r="K51" i="23" s="1"/>
  <c r="J50" i="23"/>
  <c r="J51" i="23" s="1"/>
  <c r="I50" i="23"/>
  <c r="I51" i="23" s="1"/>
  <c r="G50" i="23"/>
  <c r="F50" i="23"/>
  <c r="M68" i="16"/>
  <c r="O47" i="23" s="1"/>
  <c r="O48" i="23" s="1"/>
  <c r="L68" i="16"/>
  <c r="N47" i="23" s="1"/>
  <c r="N48" i="23" s="1"/>
  <c r="K68" i="16"/>
  <c r="M47" i="23" s="1"/>
  <c r="M48" i="23" s="1"/>
  <c r="J68" i="16"/>
  <c r="L47" i="23" s="1"/>
  <c r="L48" i="23" s="1"/>
  <c r="I68" i="16"/>
  <c r="K47" i="23" s="1"/>
  <c r="K48" i="23" s="1"/>
  <c r="H68" i="16"/>
  <c r="J47" i="23" s="1"/>
  <c r="J48" i="23" s="1"/>
  <c r="G68" i="16"/>
  <c r="I47" i="23" s="1"/>
  <c r="I48" i="23" s="1"/>
  <c r="G47" i="23"/>
  <c r="F47" i="23"/>
  <c r="F48" i="23" s="1"/>
  <c r="E47" i="23"/>
  <c r="E48" i="23" s="1"/>
  <c r="M55" i="16"/>
  <c r="O44" i="23" s="1"/>
  <c r="O45" i="23" s="1"/>
  <c r="L55" i="16"/>
  <c r="N44" i="23" s="1"/>
  <c r="N45" i="23" s="1"/>
  <c r="K55" i="16"/>
  <c r="M44" i="23" s="1"/>
  <c r="M45" i="23" s="1"/>
  <c r="J55" i="16"/>
  <c r="L44" i="23" s="1"/>
  <c r="L45" i="23" s="1"/>
  <c r="I55" i="16"/>
  <c r="K44" i="23" s="1"/>
  <c r="H55" i="16"/>
  <c r="J44" i="23" s="1"/>
  <c r="G55" i="16"/>
  <c r="I44" i="23" s="1"/>
  <c r="F55" i="16"/>
  <c r="H44" i="23" s="1"/>
  <c r="E55" i="16"/>
  <c r="G44" i="23" s="1"/>
  <c r="P44" i="23" s="1"/>
  <c r="P45" i="23" s="1"/>
  <c r="D55" i="16"/>
  <c r="F44" i="23" s="1"/>
  <c r="F45" i="23" s="1"/>
  <c r="E44" i="23"/>
  <c r="E45" i="23" s="1"/>
  <c r="M49" i="16"/>
  <c r="O41" i="23" s="1"/>
  <c r="O42" i="23" s="1"/>
  <c r="L49" i="16"/>
  <c r="N41" i="23" s="1"/>
  <c r="N42" i="23" s="1"/>
  <c r="K49" i="16"/>
  <c r="M41" i="23" s="1"/>
  <c r="M42" i="23" s="1"/>
  <c r="J49" i="16"/>
  <c r="L41" i="23" s="1"/>
  <c r="L42" i="23" s="1"/>
  <c r="I49" i="16"/>
  <c r="K41" i="23" s="1"/>
  <c r="K42" i="23" s="1"/>
  <c r="H49" i="16"/>
  <c r="J41" i="23" s="1"/>
  <c r="J42" i="23" s="1"/>
  <c r="G49" i="16"/>
  <c r="I41" i="23" s="1"/>
  <c r="I42" i="23" s="1"/>
  <c r="F49" i="16"/>
  <c r="H41" i="23" s="1"/>
  <c r="H42" i="23" s="1"/>
  <c r="E49" i="16"/>
  <c r="G41" i="23" s="1"/>
  <c r="D49" i="16"/>
  <c r="F41" i="23" s="1"/>
  <c r="F42" i="23" s="1"/>
  <c r="E41" i="23"/>
  <c r="E42" i="23" s="1"/>
  <c r="M35" i="16"/>
  <c r="O38" i="23" s="1"/>
  <c r="O39" i="23" s="1"/>
  <c r="L35" i="16"/>
  <c r="N38" i="23" s="1"/>
  <c r="N39" i="23" s="1"/>
  <c r="K35" i="16"/>
  <c r="M38" i="23" s="1"/>
  <c r="M39" i="23" s="1"/>
  <c r="J35" i="16"/>
  <c r="L38" i="23" s="1"/>
  <c r="L39" i="23" s="1"/>
  <c r="I35" i="16"/>
  <c r="K38" i="23" s="1"/>
  <c r="K39" i="23" s="1"/>
  <c r="H35" i="16"/>
  <c r="J38" i="23" s="1"/>
  <c r="J39" i="23" s="1"/>
  <c r="G35" i="16"/>
  <c r="I38" i="23" s="1"/>
  <c r="I39" i="23" s="1"/>
  <c r="F35" i="16"/>
  <c r="H38" i="23" s="1"/>
  <c r="H39" i="23" s="1"/>
  <c r="E35" i="16"/>
  <c r="G38" i="23" s="1"/>
  <c r="D35" i="16"/>
  <c r="F38" i="23" s="1"/>
  <c r="E38" i="23"/>
  <c r="E39" i="23" s="1"/>
  <c r="M29" i="16"/>
  <c r="O35" i="23" s="1"/>
  <c r="O36" i="23" s="1"/>
  <c r="L29" i="16"/>
  <c r="N35" i="23" s="1"/>
  <c r="N36" i="23" s="1"/>
  <c r="K29" i="16"/>
  <c r="M35" i="23" s="1"/>
  <c r="M36" i="23" s="1"/>
  <c r="J29" i="16"/>
  <c r="L35" i="23" s="1"/>
  <c r="L36" i="23" s="1"/>
  <c r="I29" i="16"/>
  <c r="K35" i="23" s="1"/>
  <c r="K36" i="23" s="1"/>
  <c r="H29" i="16"/>
  <c r="J35" i="23" s="1"/>
  <c r="J36" i="23" s="1"/>
  <c r="G29" i="16"/>
  <c r="I35" i="23" s="1"/>
  <c r="I36" i="23" s="1"/>
  <c r="F29" i="16"/>
  <c r="H35" i="23" s="1"/>
  <c r="H36" i="23" s="1"/>
  <c r="E29" i="16"/>
  <c r="G35" i="23" s="1"/>
  <c r="D29" i="16"/>
  <c r="F35" i="23" s="1"/>
  <c r="F36" i="23" s="1"/>
  <c r="C29" i="16"/>
  <c r="E35" i="23" s="1"/>
  <c r="E36" i="23" s="1"/>
  <c r="M18" i="16"/>
  <c r="O31" i="23" s="1"/>
  <c r="O32" i="23" s="1"/>
  <c r="L18" i="16"/>
  <c r="N31" i="23" s="1"/>
  <c r="N32" i="23" s="1"/>
  <c r="K18" i="16"/>
  <c r="M31" i="23" s="1"/>
  <c r="M32" i="23" s="1"/>
  <c r="J18" i="16"/>
  <c r="L31" i="23" s="1"/>
  <c r="L32" i="23" s="1"/>
  <c r="I18" i="16"/>
  <c r="K31" i="23" s="1"/>
  <c r="K32" i="23" s="1"/>
  <c r="H18" i="16"/>
  <c r="J31" i="23" s="1"/>
  <c r="J32" i="23" s="1"/>
  <c r="G18" i="16"/>
  <c r="I31" i="23" s="1"/>
  <c r="I32" i="23" s="1"/>
  <c r="F18" i="16"/>
  <c r="H31" i="23" s="1"/>
  <c r="H32" i="23" s="1"/>
  <c r="E18" i="16"/>
  <c r="G31" i="23" s="1"/>
  <c r="D18" i="16"/>
  <c r="F31" i="23" s="1"/>
  <c r="F32" i="23" s="1"/>
  <c r="C18" i="16"/>
  <c r="E31" i="23" s="1"/>
  <c r="E32" i="23" s="1"/>
  <c r="N14" i="16"/>
  <c r="N48" i="16"/>
  <c r="N46" i="16"/>
  <c r="N45" i="16"/>
  <c r="N44" i="16"/>
  <c r="N43" i="16"/>
  <c r="N47" i="16"/>
  <c r="N42" i="16"/>
  <c r="N41" i="16"/>
  <c r="N40" i="16"/>
  <c r="N39" i="16"/>
  <c r="N38" i="16"/>
  <c r="N37" i="16"/>
  <c r="N36" i="16"/>
  <c r="N28" i="16"/>
  <c r="N27" i="16"/>
  <c r="N26" i="16"/>
  <c r="N25" i="16"/>
  <c r="N17" i="16"/>
  <c r="N16" i="16"/>
  <c r="N15" i="16"/>
  <c r="N13" i="16"/>
  <c r="N12" i="16"/>
  <c r="N11" i="16"/>
  <c r="N17" i="11"/>
  <c r="M95" i="11"/>
  <c r="L95" i="11"/>
  <c r="K95" i="11"/>
  <c r="J95" i="11"/>
  <c r="I95" i="11"/>
  <c r="H95" i="11"/>
  <c r="G95" i="11"/>
  <c r="F95" i="11"/>
  <c r="E95" i="11"/>
  <c r="D95" i="11"/>
  <c r="M81" i="11"/>
  <c r="L81" i="11"/>
  <c r="K81" i="11"/>
  <c r="J81" i="11"/>
  <c r="I81" i="11"/>
  <c r="H81" i="11"/>
  <c r="G81" i="11"/>
  <c r="F81" i="11"/>
  <c r="E81" i="11"/>
  <c r="D81" i="11"/>
  <c r="M67" i="11"/>
  <c r="L67" i="11"/>
  <c r="K67" i="11"/>
  <c r="J67" i="11"/>
  <c r="I67" i="11"/>
  <c r="H67" i="11"/>
  <c r="G67" i="11"/>
  <c r="F67" i="11"/>
  <c r="E67" i="11"/>
  <c r="D67" i="11"/>
  <c r="M61" i="11"/>
  <c r="L61" i="11"/>
  <c r="K61" i="11"/>
  <c r="J61" i="11"/>
  <c r="I61" i="11"/>
  <c r="H61" i="11"/>
  <c r="G61" i="11"/>
  <c r="F61" i="11"/>
  <c r="E61" i="11"/>
  <c r="D61" i="11"/>
  <c r="M43" i="11"/>
  <c r="L43" i="11"/>
  <c r="K43" i="11"/>
  <c r="J43" i="11"/>
  <c r="I43" i="11"/>
  <c r="H43" i="11"/>
  <c r="G43" i="11"/>
  <c r="F43" i="11"/>
  <c r="E43" i="11"/>
  <c r="D43" i="11"/>
  <c r="M37" i="11"/>
  <c r="L37" i="11"/>
  <c r="K37" i="11"/>
  <c r="J37" i="11"/>
  <c r="I37" i="11"/>
  <c r="H37" i="11"/>
  <c r="G37" i="11"/>
  <c r="F37" i="11"/>
  <c r="E37" i="11"/>
  <c r="D37" i="11"/>
  <c r="C37" i="11"/>
  <c r="M22" i="11"/>
  <c r="L22" i="11"/>
  <c r="K22" i="11"/>
  <c r="J22" i="11"/>
  <c r="I22" i="11"/>
  <c r="H22" i="11"/>
  <c r="G22" i="11"/>
  <c r="F22" i="11"/>
  <c r="E22" i="11"/>
  <c r="D22" i="11"/>
  <c r="C22" i="11"/>
  <c r="N25" i="17"/>
  <c r="N24" i="16"/>
  <c r="N100" i="11"/>
  <c r="N99" i="11"/>
  <c r="N98" i="11"/>
  <c r="N97" i="11"/>
  <c r="N96" i="11"/>
  <c r="N91" i="11"/>
  <c r="N90" i="11"/>
  <c r="N89" i="11"/>
  <c r="N88" i="11"/>
  <c r="N86" i="11"/>
  <c r="N85" i="11"/>
  <c r="N84" i="11"/>
  <c r="N82" i="11"/>
  <c r="N80" i="11"/>
  <c r="N79" i="11"/>
  <c r="N78" i="11"/>
  <c r="N77" i="11"/>
  <c r="N75" i="11"/>
  <c r="N73" i="11"/>
  <c r="N72" i="11"/>
  <c r="N71" i="11"/>
  <c r="N70" i="11"/>
  <c r="N69" i="11"/>
  <c r="N68" i="11"/>
  <c r="N66" i="11"/>
  <c r="N64" i="11"/>
  <c r="N63" i="11"/>
  <c r="N62" i="11"/>
  <c r="N60" i="11"/>
  <c r="N59" i="11"/>
  <c r="N57" i="11"/>
  <c r="N56" i="11"/>
  <c r="N55" i="11"/>
  <c r="N54" i="11"/>
  <c r="N58" i="11"/>
  <c r="N53" i="11"/>
  <c r="N52" i="11"/>
  <c r="N51" i="11"/>
  <c r="N50" i="11"/>
  <c r="N49" i="11"/>
  <c r="N48" i="11"/>
  <c r="N47" i="11"/>
  <c r="N45" i="11"/>
  <c r="N44" i="11"/>
  <c r="N36" i="11"/>
  <c r="N35" i="11"/>
  <c r="N34" i="11"/>
  <c r="N33" i="11"/>
  <c r="N32" i="11"/>
  <c r="N31" i="11"/>
  <c r="N30" i="11"/>
  <c r="N29" i="11"/>
  <c r="N28" i="11"/>
  <c r="N21" i="11"/>
  <c r="N20" i="11"/>
  <c r="N19" i="11"/>
  <c r="N18" i="11"/>
  <c r="N16" i="11"/>
  <c r="N15" i="11"/>
  <c r="N14" i="11"/>
  <c r="N13" i="11"/>
  <c r="N12" i="11"/>
  <c r="N11" i="11"/>
  <c r="G126" i="23" l="1"/>
  <c r="P50" i="23"/>
  <c r="P51" i="23" s="1"/>
  <c r="P47" i="23"/>
  <c r="P48" i="23" s="1"/>
  <c r="P41" i="23"/>
  <c r="P42" i="23" s="1"/>
  <c r="P38" i="23"/>
  <c r="P39" i="23" s="1"/>
  <c r="P35" i="23"/>
  <c r="P36" i="23" s="1"/>
  <c r="P31" i="23"/>
  <c r="F51" i="23"/>
  <c r="F39" i="23"/>
  <c r="E130" i="23"/>
  <c r="E111" i="23"/>
  <c r="E126" i="23"/>
  <c r="J113" i="23"/>
  <c r="J114" i="23" s="1"/>
  <c r="H113" i="23"/>
  <c r="H114" i="23" s="1"/>
  <c r="L113" i="23"/>
  <c r="N113" i="23"/>
  <c r="N114" i="23" s="1"/>
  <c r="G113" i="23"/>
  <c r="K113" i="23"/>
  <c r="O113" i="23"/>
  <c r="O114" i="23" s="1"/>
  <c r="E113" i="23"/>
  <c r="I113" i="23"/>
  <c r="I114" i="23" s="1"/>
  <c r="M113" i="23"/>
  <c r="M114" i="23" s="1"/>
  <c r="F113" i="23"/>
  <c r="N30" i="19"/>
  <c r="N43" i="19" s="1"/>
  <c r="N80" i="16"/>
  <c r="O132" i="23"/>
  <c r="O133" i="23" s="1"/>
  <c r="N36" i="18"/>
  <c r="M132" i="23"/>
  <c r="M133" i="23" s="1"/>
  <c r="L132" i="23"/>
  <c r="L133" i="23" s="1"/>
  <c r="N132" i="23"/>
  <c r="N133" i="23" s="1"/>
  <c r="N31" i="17"/>
  <c r="K132" i="23"/>
  <c r="K133" i="23" s="1"/>
  <c r="J132" i="23"/>
  <c r="J133" i="23" s="1"/>
  <c r="N48" i="17"/>
  <c r="G132" i="23"/>
  <c r="G133" i="23" s="1"/>
  <c r="H132" i="23"/>
  <c r="H133" i="23" s="1"/>
  <c r="I132" i="23"/>
  <c r="I133" i="23" s="1"/>
  <c r="F132" i="23"/>
  <c r="F133" i="23" s="1"/>
  <c r="E132" i="23"/>
  <c r="E101" i="11"/>
  <c r="I101" i="11"/>
  <c r="M101" i="11"/>
  <c r="J101" i="11"/>
  <c r="F101" i="11"/>
  <c r="G101" i="11"/>
  <c r="K101" i="11"/>
  <c r="D101" i="11"/>
  <c r="H101" i="11"/>
  <c r="L101" i="11"/>
  <c r="N67" i="11"/>
  <c r="N81" i="11"/>
  <c r="N95" i="11"/>
  <c r="N43" i="11"/>
  <c r="N61" i="11"/>
  <c r="N37" i="11"/>
  <c r="N46" i="18"/>
  <c r="N57" i="17"/>
  <c r="F75" i="17"/>
  <c r="J75" i="17"/>
  <c r="G75" i="17"/>
  <c r="K75" i="17"/>
  <c r="D75" i="17"/>
  <c r="H75" i="17"/>
  <c r="L75" i="17"/>
  <c r="E75" i="17"/>
  <c r="I75" i="17"/>
  <c r="M75" i="17"/>
  <c r="N69" i="17"/>
  <c r="N37" i="17"/>
  <c r="N68" i="16"/>
  <c r="D82" i="16"/>
  <c r="H82" i="16"/>
  <c r="L82" i="16"/>
  <c r="E82" i="16"/>
  <c r="I82" i="16"/>
  <c r="M82" i="16"/>
  <c r="F82" i="16"/>
  <c r="J82" i="16"/>
  <c r="G82" i="16"/>
  <c r="K82" i="16"/>
  <c r="N35" i="16"/>
  <c r="N29" i="16"/>
  <c r="N55" i="16"/>
  <c r="N49" i="16"/>
  <c r="N64" i="18" l="1"/>
  <c r="Q51" i="23"/>
  <c r="E133" i="23"/>
  <c r="N101" i="11"/>
  <c r="N75" i="17"/>
  <c r="N82" i="16"/>
  <c r="D125" i="23" l="1"/>
  <c r="P125" i="23" s="1"/>
  <c r="P126" i="23" s="1"/>
  <c r="D126" i="23" l="1"/>
  <c r="D129" i="23"/>
  <c r="P129" i="23" s="1"/>
  <c r="P130" i="23" s="1"/>
  <c r="D130" i="23" l="1"/>
  <c r="N10" i="11"/>
  <c r="N22" i="11" s="1"/>
  <c r="B69" i="17" l="1"/>
  <c r="D95" i="23" s="1"/>
  <c r="P95" i="23" s="1"/>
  <c r="P96" i="23" s="1"/>
  <c r="B95" i="11"/>
  <c r="D96" i="23" l="1"/>
  <c r="D47" i="23"/>
  <c r="Q96" i="23" l="1"/>
  <c r="D48" i="23"/>
  <c r="B35" i="16"/>
  <c r="D38" i="23" s="1"/>
  <c r="Q48" i="23" l="1"/>
  <c r="D39" i="23"/>
  <c r="B18" i="16"/>
  <c r="Q39" i="23" l="1"/>
  <c r="D31" i="23"/>
  <c r="D110" i="23"/>
  <c r="P110" i="23" s="1"/>
  <c r="P111" i="23" s="1"/>
  <c r="D32" i="23" l="1"/>
  <c r="D111" i="23"/>
  <c r="D89" i="23"/>
  <c r="P89" i="23" s="1"/>
  <c r="P90" i="23" s="1"/>
  <c r="D90" i="23" l="1"/>
  <c r="P32" i="23"/>
  <c r="Q32" i="23"/>
  <c r="D132" i="23"/>
  <c r="P132" i="23" s="1"/>
  <c r="P133" i="23" s="1"/>
  <c r="N13" i="19"/>
  <c r="D133" i="23" l="1"/>
  <c r="Q90" i="23"/>
  <c r="D113" i="23"/>
  <c r="P113" i="23" s="1"/>
  <c r="P114" i="23" s="1"/>
  <c r="N15" i="18"/>
  <c r="D114" i="23" l="1"/>
  <c r="D80" i="23"/>
  <c r="P80" i="23" s="1"/>
  <c r="P81" i="23" s="1"/>
  <c r="D81" i="23" l="1"/>
  <c r="N10" i="16"/>
  <c r="N18" i="16" s="1"/>
  <c r="Q81" i="23" l="1"/>
  <c r="B46" i="17"/>
  <c r="D86" i="23" s="1"/>
  <c r="P86" i="23" s="1"/>
  <c r="P87" i="23" s="1"/>
  <c r="D87" i="23" l="1"/>
  <c r="B46" i="18"/>
  <c r="B64" i="18" s="1"/>
  <c r="B37" i="17"/>
  <c r="D83" i="23" s="1"/>
  <c r="P83" i="23" s="1"/>
  <c r="P84" i="23" s="1"/>
  <c r="D76" i="23"/>
  <c r="P76" i="23" s="1"/>
  <c r="P77" i="23" s="1"/>
  <c r="B55" i="16"/>
  <c r="D44" i="23" s="1"/>
  <c r="B49" i="16"/>
  <c r="D41" i="23" s="1"/>
  <c r="B29" i="16"/>
  <c r="D35" i="23" s="1"/>
  <c r="B81" i="11"/>
  <c r="B67" i="11"/>
  <c r="B61" i="11"/>
  <c r="B43" i="11"/>
  <c r="B37" i="11"/>
  <c r="B22" i="11"/>
  <c r="D84" i="23" l="1"/>
  <c r="D77" i="23"/>
  <c r="Q87" i="23"/>
  <c r="D45" i="23"/>
  <c r="D42" i="23"/>
  <c r="D36" i="23"/>
  <c r="B82" i="16"/>
  <c r="B101" i="11"/>
  <c r="Q36" i="23" l="1"/>
  <c r="Q45" i="23"/>
  <c r="Q77" i="23"/>
  <c r="Q42" i="23"/>
  <c r="Q84" i="23"/>
  <c r="N10" i="17"/>
  <c r="N19" i="17" s="1"/>
  <c r="B57" i="17" l="1"/>
  <c r="B75" i="17" l="1"/>
  <c r="D92" i="23"/>
  <c r="P92" i="23" s="1"/>
  <c r="P93" i="23" s="1"/>
  <c r="D93" i="23" l="1"/>
  <c r="Q93" i="23" l="1"/>
</calcChain>
</file>

<file path=xl/sharedStrings.xml><?xml version="1.0" encoding="utf-8"?>
<sst xmlns="http://schemas.openxmlformats.org/spreadsheetml/2006/main" count="2287" uniqueCount="185">
  <si>
    <t>T     o     t     a     l</t>
  </si>
  <si>
    <t>Aeroméxico Connect (Aerolitoral)</t>
  </si>
  <si>
    <t>Aeroméxico (Aerovías de México)</t>
  </si>
  <si>
    <t>Aeromar</t>
  </si>
  <si>
    <t>Vivaaerobus (Aeroenlaces)</t>
  </si>
  <si>
    <t>Magnicharters (Grupo Aéreo Monterrey)</t>
  </si>
  <si>
    <t>American Airlines</t>
  </si>
  <si>
    <t>Delta Airlines</t>
  </si>
  <si>
    <t>Alaska Airlines</t>
  </si>
  <si>
    <t>Air Canada</t>
  </si>
  <si>
    <t>Frontier</t>
  </si>
  <si>
    <t>FEDEX (Federal Express)</t>
  </si>
  <si>
    <t>UPS (United Parcel Service)</t>
  </si>
  <si>
    <t>Spirit Airlines</t>
  </si>
  <si>
    <t>Cargolux Airlines</t>
  </si>
  <si>
    <t>Lanperu</t>
  </si>
  <si>
    <t>British Airways</t>
  </si>
  <si>
    <t>Tui Belgium</t>
  </si>
  <si>
    <t>Gulf &amp; Caribbean Cargo</t>
  </si>
  <si>
    <t>U.S.A. Jet Airlines</t>
  </si>
  <si>
    <t>Aeronaves TSM</t>
  </si>
  <si>
    <t>Estafeta (Carga Aérea)</t>
  </si>
  <si>
    <t>Mas Air (Más de Carga)</t>
  </si>
  <si>
    <t>Copa (Compañía Panameña de Aviación)</t>
  </si>
  <si>
    <t>Lacsa (Líneas Aéreas Costarricences)</t>
  </si>
  <si>
    <t>Avianca (Aerovías del Continente Americano)</t>
  </si>
  <si>
    <t>K L M (Royal Dutch Airlines)</t>
  </si>
  <si>
    <t>Taca (Taca International Airlines)</t>
  </si>
  <si>
    <t>West Jet (Westjet Airlines Ltd)</t>
  </si>
  <si>
    <t>Kalitta (Kalitta Charters II)</t>
  </si>
  <si>
    <t>Volaris (Concesionaria Vuela Cia de Aviación)</t>
  </si>
  <si>
    <t>Atlas Air</t>
  </si>
  <si>
    <r>
      <t xml:space="preserve">VUELOS / </t>
    </r>
    <r>
      <rPr>
        <b/>
        <i/>
        <sz val="10"/>
        <rFont val="Arial"/>
        <family val="2"/>
      </rPr>
      <t>FLIGHTS</t>
    </r>
  </si>
  <si>
    <t>Aerounión (Aerotransportes de Carga Union)</t>
  </si>
  <si>
    <t>Jet Blue Air (Jet Blue Airways Corporation)</t>
  </si>
  <si>
    <t>Mesa Airlines (Mesa Airlines, Inc.)</t>
  </si>
  <si>
    <t>DHL de Guatemala (DHL de Guatemala)</t>
  </si>
  <si>
    <t>Iberia (Iberia Líneas Aéreas de España)</t>
  </si>
  <si>
    <t>Air France (Société Air France)</t>
  </si>
  <si>
    <t>Lufthansa (Deutsche Lufthansa AG)</t>
  </si>
  <si>
    <t>Air Transat (Transat A. T.)</t>
  </si>
  <si>
    <t>Sunwing (Sunwing Airlines)</t>
  </si>
  <si>
    <t>Aerorepública</t>
  </si>
  <si>
    <t>TAM Linhas Aereas</t>
  </si>
  <si>
    <r>
      <t xml:space="preserve">E m p r e s a / </t>
    </r>
    <r>
      <rPr>
        <b/>
        <i/>
        <sz val="10"/>
        <color theme="0"/>
        <rFont val="Arial"/>
        <family val="2"/>
      </rPr>
      <t>Air Carrier</t>
    </r>
  </si>
  <si>
    <r>
      <t>Ene/</t>
    </r>
    <r>
      <rPr>
        <b/>
        <i/>
        <sz val="10"/>
        <color theme="0"/>
        <rFont val="Arial"/>
        <family val="2"/>
      </rPr>
      <t>Jan</t>
    </r>
  </si>
  <si>
    <r>
      <t>Feb/</t>
    </r>
    <r>
      <rPr>
        <b/>
        <i/>
        <sz val="10"/>
        <color theme="0"/>
        <rFont val="Arial"/>
        <family val="2"/>
      </rPr>
      <t>Feb</t>
    </r>
  </si>
  <si>
    <r>
      <t>Abr/</t>
    </r>
    <r>
      <rPr>
        <b/>
        <i/>
        <sz val="10"/>
        <color theme="0"/>
        <rFont val="Arial"/>
        <family val="2"/>
      </rPr>
      <t>Apr</t>
    </r>
  </si>
  <si>
    <r>
      <t>May/</t>
    </r>
    <r>
      <rPr>
        <b/>
        <i/>
        <sz val="10"/>
        <color theme="0"/>
        <rFont val="Arial"/>
        <family val="2"/>
      </rPr>
      <t>May</t>
    </r>
  </si>
  <si>
    <r>
      <t>Jun/</t>
    </r>
    <r>
      <rPr>
        <b/>
        <i/>
        <sz val="10"/>
        <color theme="0"/>
        <rFont val="Arial"/>
        <family val="2"/>
      </rPr>
      <t>Jun</t>
    </r>
  </si>
  <si>
    <t>Skywest Airlines</t>
  </si>
  <si>
    <t>Tropic Air Limited</t>
  </si>
  <si>
    <t>United Airlines, Inc.</t>
  </si>
  <si>
    <t>Lufthansa Cargo AG</t>
  </si>
  <si>
    <t>Cathay Pacific Airways Limited</t>
  </si>
  <si>
    <t>Transportes Aéreos Regionales (TAR)</t>
  </si>
  <si>
    <t>Aéreo Calafia</t>
  </si>
  <si>
    <t>Southwest Airlines</t>
  </si>
  <si>
    <t xml:space="preserve">Qatar Airlines </t>
  </si>
  <si>
    <t>Emirates Arabes</t>
  </si>
  <si>
    <r>
      <t xml:space="preserve">ESTADÍSTICA POR EMPRESA / </t>
    </r>
    <r>
      <rPr>
        <b/>
        <i/>
        <sz val="12"/>
        <rFont val="Arial"/>
        <family val="2"/>
      </rPr>
      <t>AIR CARRIER STATISTICS</t>
    </r>
  </si>
  <si>
    <r>
      <t xml:space="preserve">EN SERVICIO REGULAR NACIONAL / </t>
    </r>
    <r>
      <rPr>
        <b/>
        <i/>
        <sz val="10"/>
        <rFont val="Arial"/>
        <family val="2"/>
      </rPr>
      <t>SCHEDULED DOMESTIC SERVICE</t>
    </r>
  </si>
  <si>
    <r>
      <t>Mar/</t>
    </r>
    <r>
      <rPr>
        <b/>
        <i/>
        <sz val="10"/>
        <color theme="0"/>
        <rFont val="Arial"/>
        <family val="2"/>
      </rPr>
      <t>Mar</t>
    </r>
  </si>
  <si>
    <r>
      <t>Jul/</t>
    </r>
    <r>
      <rPr>
        <b/>
        <i/>
        <sz val="10"/>
        <color theme="0"/>
        <rFont val="Arial"/>
        <family val="2"/>
      </rPr>
      <t>Jul</t>
    </r>
  </si>
  <si>
    <r>
      <t>Ago/</t>
    </r>
    <r>
      <rPr>
        <b/>
        <i/>
        <sz val="10"/>
        <color theme="0"/>
        <rFont val="Arial"/>
        <family val="2"/>
      </rPr>
      <t>Aug</t>
    </r>
  </si>
  <si>
    <r>
      <t>Sep/</t>
    </r>
    <r>
      <rPr>
        <b/>
        <i/>
        <sz val="10"/>
        <color theme="0"/>
        <rFont val="Arial"/>
        <family val="2"/>
      </rPr>
      <t>Sep</t>
    </r>
  </si>
  <si>
    <r>
      <t>Oct/</t>
    </r>
    <r>
      <rPr>
        <b/>
        <i/>
        <sz val="10"/>
        <color theme="0"/>
        <rFont val="Arial"/>
        <family val="2"/>
      </rPr>
      <t>Oct</t>
    </r>
  </si>
  <si>
    <r>
      <t>Nov/</t>
    </r>
    <r>
      <rPr>
        <b/>
        <i/>
        <sz val="10"/>
        <color theme="0"/>
        <rFont val="Arial"/>
        <family val="2"/>
      </rPr>
      <t>Nov</t>
    </r>
  </si>
  <si>
    <r>
      <t>Dic/</t>
    </r>
    <r>
      <rPr>
        <b/>
        <i/>
        <sz val="10"/>
        <color theme="0"/>
        <rFont val="Arial"/>
        <family val="2"/>
      </rPr>
      <t>Dec</t>
    </r>
  </si>
  <si>
    <r>
      <t>Total/</t>
    </r>
    <r>
      <rPr>
        <b/>
        <i/>
        <sz val="10"/>
        <color theme="0"/>
        <rFont val="Arial"/>
        <family val="2"/>
      </rPr>
      <t>Total</t>
    </r>
  </si>
  <si>
    <r>
      <t>EN SERVICIO REGULAR INTERNACIONAL /</t>
    </r>
    <r>
      <rPr>
        <b/>
        <i/>
        <sz val="10"/>
        <rFont val="Arial"/>
        <family val="2"/>
      </rPr>
      <t xml:space="preserve"> SCHEDULED INTERNATIONAL SERVICE</t>
    </r>
  </si>
  <si>
    <r>
      <t xml:space="preserve">EMPRESAS EXTRANJERAS / </t>
    </r>
    <r>
      <rPr>
        <b/>
        <i/>
        <sz val="10"/>
        <rFont val="Arial"/>
        <family val="2"/>
      </rPr>
      <t>FOREIGN AIR CARRIERS</t>
    </r>
  </si>
  <si>
    <r>
      <t xml:space="preserve">EMPRESAS NACIONALES / </t>
    </r>
    <r>
      <rPr>
        <b/>
        <i/>
        <sz val="10"/>
        <rFont val="Arial"/>
        <family val="2"/>
      </rPr>
      <t>DOMESTIC AIR CARRIERS</t>
    </r>
  </si>
  <si>
    <r>
      <t xml:space="preserve">EN SERVICIO DE FLETAMENTO NACIONAL / </t>
    </r>
    <r>
      <rPr>
        <b/>
        <i/>
        <sz val="10"/>
        <rFont val="Arial"/>
        <family val="2"/>
      </rPr>
      <t>NON SCHEDULED DOMESTIC SERVICE</t>
    </r>
  </si>
  <si>
    <r>
      <t xml:space="preserve">EN SERVICIO DE FLETAMENTO INTERNACIONAL / </t>
    </r>
    <r>
      <rPr>
        <b/>
        <i/>
        <sz val="10"/>
        <rFont val="Arial"/>
        <family val="2"/>
      </rPr>
      <t>NON SCHEDULED INTERNATIONAL SERVICE</t>
    </r>
  </si>
  <si>
    <r>
      <t xml:space="preserve">EN SERVICIO REGULAR NACIONAL E INTERNACIONAL / </t>
    </r>
    <r>
      <rPr>
        <b/>
        <i/>
        <sz val="10"/>
        <rFont val="Arial"/>
        <family val="2"/>
      </rPr>
      <t>SCHEDULED DOMESTIC AND INTERNATIONAL SERVICE</t>
    </r>
  </si>
  <si>
    <r>
      <t xml:space="preserve">Clasificación por región / </t>
    </r>
    <r>
      <rPr>
        <b/>
        <i/>
        <sz val="10"/>
        <color theme="0"/>
        <rFont val="Arial"/>
        <family val="2"/>
      </rPr>
      <t>Zone</t>
    </r>
  </si>
  <si>
    <r>
      <t xml:space="preserve">Tipo se servicio / </t>
    </r>
    <r>
      <rPr>
        <b/>
        <i/>
        <sz val="10"/>
        <color theme="0"/>
        <rFont val="Arial"/>
        <family val="2"/>
      </rPr>
      <t>Service</t>
    </r>
  </si>
  <si>
    <r>
      <t xml:space="preserve">Horas Voladas / </t>
    </r>
    <r>
      <rPr>
        <b/>
        <i/>
        <sz val="10"/>
        <color theme="0"/>
        <rFont val="Arial"/>
        <family val="2"/>
      </rPr>
      <t>Total Flight Time</t>
    </r>
  </si>
  <si>
    <r>
      <t xml:space="preserve">Correo (kg) / </t>
    </r>
    <r>
      <rPr>
        <b/>
        <i/>
        <sz val="10"/>
        <color theme="0"/>
        <rFont val="Arial"/>
        <family val="2"/>
      </rPr>
      <t>Mail (kg)</t>
    </r>
  </si>
  <si>
    <r>
      <t xml:space="preserve">HORAS TOTALES, CORREO Y EQUIPAJE  / </t>
    </r>
    <r>
      <rPr>
        <b/>
        <i/>
        <sz val="10"/>
        <rFont val="Arial"/>
        <family val="2"/>
      </rPr>
      <t>TOTAL FLIGHT TIME, MAIL AND BAGGAGE</t>
    </r>
  </si>
  <si>
    <r>
      <t xml:space="preserve">Equipaje (kg) / </t>
    </r>
    <r>
      <rPr>
        <b/>
        <i/>
        <sz val="10"/>
        <color theme="0"/>
        <rFont val="Arial"/>
        <family val="2"/>
      </rPr>
      <t>Baggage (kg)</t>
    </r>
  </si>
  <si>
    <r>
      <t xml:space="preserve">Distancia Recorrida (km) / </t>
    </r>
    <r>
      <rPr>
        <b/>
        <i/>
        <sz val="10"/>
        <color theme="0"/>
        <rFont val="Arial"/>
        <family val="2"/>
      </rPr>
      <t>Total distance (km)</t>
    </r>
  </si>
  <si>
    <r>
      <t xml:space="preserve">EN SERVICIO DE FLETAMENTO NACIONAL E INTERNACIONAL / </t>
    </r>
    <r>
      <rPr>
        <b/>
        <i/>
        <sz val="10"/>
        <rFont val="Arial"/>
        <family val="2"/>
      </rPr>
      <t>NON SCHEDULED DOMESTIC AND INTERNATIONAL SERVICE</t>
    </r>
  </si>
  <si>
    <r>
      <t xml:space="preserve">Exceso de Equipaje (kg) / </t>
    </r>
    <r>
      <rPr>
        <b/>
        <i/>
        <sz val="10"/>
        <color theme="0"/>
        <rFont val="Arial"/>
        <family val="2"/>
      </rPr>
      <t>Excess baggage (kg)</t>
    </r>
  </si>
  <si>
    <r>
      <t xml:space="preserve">Mes / </t>
    </r>
    <r>
      <rPr>
        <b/>
        <i/>
        <sz val="10"/>
        <color theme="0"/>
        <rFont val="Arial"/>
        <family val="2"/>
      </rPr>
      <t>Month</t>
    </r>
  </si>
  <si>
    <t>Envoy Air, Inc</t>
  </si>
  <si>
    <t>Aerolíneas Argentinas</t>
  </si>
  <si>
    <t>Mexicanas</t>
  </si>
  <si>
    <t>Estadounidenses</t>
  </si>
  <si>
    <t>Centro y Sudamericanas</t>
  </si>
  <si>
    <t>Europeas</t>
  </si>
  <si>
    <t>Canadienses</t>
  </si>
  <si>
    <t>Asiaticas</t>
  </si>
  <si>
    <t>Regular Nacional</t>
  </si>
  <si>
    <t>Regular Internacional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</si>
  <si>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</si>
  <si>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</si>
  <si>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</si>
  <si>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</si>
  <si>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</si>
  <si>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</si>
  <si>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</si>
  <si>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</si>
  <si>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</si>
  <si>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</si>
  <si>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</si>
  <si>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</si>
  <si>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Fletamento Nacional</t>
  </si>
  <si>
    <t>Fletamento Internacional</t>
  </si>
  <si>
    <t>Korean Air</t>
  </si>
  <si>
    <t>All Nippon Airways LTD</t>
  </si>
  <si>
    <t>Edelweiss (Edelweiss Air Ag) Air Ag</t>
  </si>
  <si>
    <t>Republic Airlines</t>
  </si>
  <si>
    <t>Volaris Costa Rica</t>
  </si>
  <si>
    <t>Enero</t>
  </si>
  <si>
    <t>Ameristar Air Cargo</t>
  </si>
  <si>
    <t>Año</t>
  </si>
  <si>
    <t>Var %</t>
  </si>
  <si>
    <t>Pasajeros transportados por nacionalidad de empresas (Miles)</t>
  </si>
  <si>
    <t>Mercancia transportada por nacionalidad de empresas (Tonealdas)</t>
  </si>
  <si>
    <t>Asiáticas</t>
  </si>
  <si>
    <t>Nota: La suma de los parciales puede o no coincidir con los totales, debido al redondeo de las cifras.</t>
  </si>
  <si>
    <t>Turkish Airlines</t>
  </si>
  <si>
    <t>Swoop Airlines</t>
  </si>
  <si>
    <t>Swift Air</t>
  </si>
  <si>
    <t>Polkie Linie Lotninicze</t>
  </si>
  <si>
    <t>Aeroméxico (Aerovías De México)</t>
  </si>
  <si>
    <t>MCS Aerocarga De México, S.A De C.V.</t>
  </si>
  <si>
    <t>Cargojet Airways Ltd</t>
  </si>
  <si>
    <t>Total Canadienses / Canadian Total</t>
  </si>
  <si>
    <t>FUENTE: SCT; AFAC; DDE. Información proporcionada por las aerolíneas.</t>
  </si>
  <si>
    <t>TUI Airways</t>
  </si>
  <si>
    <t>Interjet West Inc</t>
  </si>
  <si>
    <t>Tatonduk Outfitters Limited DBA Everts Air Cargo</t>
  </si>
  <si>
    <t>Sun Country</t>
  </si>
  <si>
    <t>Turpial Airlines</t>
  </si>
  <si>
    <t>SKY Airline Perú</t>
  </si>
  <si>
    <r>
      <t xml:space="preserve">Total Estadounidenses / </t>
    </r>
    <r>
      <rPr>
        <b/>
        <i/>
        <sz val="10"/>
        <color theme="0"/>
        <rFont val="Arial"/>
        <family val="2"/>
      </rPr>
      <t>American Total</t>
    </r>
  </si>
  <si>
    <r>
      <t xml:space="preserve">Total Europeas / </t>
    </r>
    <r>
      <rPr>
        <b/>
        <i/>
        <sz val="10"/>
        <color theme="0"/>
        <rFont val="Arial"/>
        <family val="2"/>
      </rPr>
      <t>European Total</t>
    </r>
  </si>
  <si>
    <r>
      <t>Total Centro y Sudamericanas /</t>
    </r>
    <r>
      <rPr>
        <b/>
        <i/>
        <sz val="10"/>
        <rFont val="Arial"/>
        <family val="2"/>
      </rPr>
      <t xml:space="preserve"> 
</t>
    </r>
    <r>
      <rPr>
        <b/>
        <i/>
        <sz val="10"/>
        <color theme="0"/>
        <rFont val="Arial"/>
        <family val="2"/>
      </rPr>
      <t>Central and Latinamerican Total</t>
    </r>
  </si>
  <si>
    <r>
      <t xml:space="preserve">Total Canadienses / </t>
    </r>
    <r>
      <rPr>
        <b/>
        <i/>
        <sz val="10"/>
        <color theme="0"/>
        <rFont val="Arial"/>
        <family val="2"/>
      </rPr>
      <t>Canadian Total</t>
    </r>
  </si>
  <si>
    <r>
      <t xml:space="preserve">Total Asiaticas / </t>
    </r>
    <r>
      <rPr>
        <b/>
        <i/>
        <sz val="10"/>
        <color theme="0"/>
        <rFont val="Arial"/>
        <family val="2"/>
      </rPr>
      <t>Asian Total</t>
    </r>
  </si>
  <si>
    <t>Interjet (ABC Aerolíneas)*</t>
  </si>
  <si>
    <t>* Interjet (ABC Aerolíneas) operaciones suspendidas desde el 11 de diciembre 2020.</t>
  </si>
  <si>
    <r>
      <t>Total Centro y Sudamericanas /</t>
    </r>
    <r>
      <rPr>
        <b/>
        <i/>
        <sz val="10"/>
        <color theme="0"/>
        <rFont val="Arial"/>
        <family val="2"/>
      </rPr>
      <t xml:space="preserve"> 
Central and Latinamerican Total</t>
    </r>
  </si>
  <si>
    <r>
      <t xml:space="preserve">EMPRESAS NACIONALES Y EXTRANJERAS / </t>
    </r>
    <r>
      <rPr>
        <b/>
        <i/>
        <sz val="10"/>
        <rFont val="Arial"/>
        <family val="2"/>
      </rPr>
      <t>DOMESTIC AND FOREIGN AIR CARRIERS</t>
    </r>
  </si>
  <si>
    <r>
      <t xml:space="preserve">CARGA TRANSPORTADA (kg) / </t>
    </r>
    <r>
      <rPr>
        <b/>
        <i/>
        <sz val="10"/>
        <rFont val="Arial"/>
        <family val="2"/>
      </rPr>
      <t>CARGO FREIGHT (kg)</t>
    </r>
  </si>
  <si>
    <t>Total Centro y Sudamericanas / 
Central and Latinamerican Total</t>
  </si>
  <si>
    <r>
      <t xml:space="preserve">Total Centro y Sudamericanas / 
</t>
    </r>
    <r>
      <rPr>
        <b/>
        <i/>
        <sz val="10"/>
        <color theme="0"/>
        <rFont val="Arial"/>
        <family val="2"/>
      </rPr>
      <t>Central and Latinamerican Total</t>
    </r>
  </si>
  <si>
    <t>SERVICIO DE FLETAMENTO</t>
  </si>
  <si>
    <t>SERVICIO REGULAR</t>
  </si>
  <si>
    <r>
      <t xml:space="preserve">TRÁFICO DE PASAJEROS / </t>
    </r>
    <r>
      <rPr>
        <b/>
        <i/>
        <sz val="10"/>
        <rFont val="Arial"/>
        <family val="2"/>
      </rPr>
      <t>PASSENGER TRAFFIC</t>
    </r>
  </si>
  <si>
    <t>Aerounión (Aerotransportes De Carga Union)</t>
  </si>
  <si>
    <t>Mas Air (Más De Carga)</t>
  </si>
  <si>
    <t>Volaris (Concesionaria Vuela Cia De Aviación)</t>
  </si>
  <si>
    <t>Ups (United Parcel Service)</t>
  </si>
  <si>
    <t>Avianca (Aerovías Del Continente Americano)</t>
  </si>
  <si>
    <t>Copa (Compañía Panameña De Aviación)</t>
  </si>
  <si>
    <t>DHL De Guatemala (DHL De Guatemala)</t>
  </si>
  <si>
    <t>Tam Linhas Aereas</t>
  </si>
  <si>
    <t>Iberia (Iberia Líneas Aéreas De España)</t>
  </si>
  <si>
    <t>Lufthansa (Deutsche Lufthansa Ag)</t>
  </si>
  <si>
    <t>Lufthansa Cargo Ag</t>
  </si>
  <si>
    <t>Amerijet International</t>
  </si>
  <si>
    <t>Lan Chile Airlines (Línea Aérea Nacional De Chile)</t>
  </si>
  <si>
    <t>Neos Air (Neos S.P.A.)</t>
  </si>
  <si>
    <t>Febrero</t>
  </si>
  <si>
    <t>National Air Cargo Group. Inc.(National Airlines)</t>
  </si>
  <si>
    <t>Avior Airlines</t>
  </si>
  <si>
    <t>Transcarga International Airways</t>
  </si>
  <si>
    <t>Air Europa (Air España)</t>
  </si>
  <si>
    <t>Evelop Airlines</t>
  </si>
  <si>
    <t>Marzo</t>
  </si>
  <si>
    <t>Flair Airlines</t>
  </si>
  <si>
    <t>TAP Air Portugal</t>
  </si>
  <si>
    <t>Acumulado Ene-Abr</t>
  </si>
  <si>
    <t>Ene-Abr 2020</t>
  </si>
  <si>
    <t>Ene-Abr 2021</t>
  </si>
  <si>
    <t>Abril</t>
  </si>
  <si>
    <t>Tui Nederland</t>
  </si>
  <si>
    <t>Hi-Fly Transportes Aereos</t>
  </si>
  <si>
    <t>Cubana (Cubana De Aviación)</t>
  </si>
  <si>
    <t>Aerorepública*</t>
  </si>
  <si>
    <t>* Aerorepública presentó reporte de Exceso de Equipaje en ceros debido al ciberataque que sufrió su provedor de información (Radixx 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</si>
</sst>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_-;\-* #,##0_-;_-* &quot;-&quot;??_-;_-@_-"/>
    <numFmt numFmtId="166" formatCode="_-* #,##0.0_-;\-* #,##0.0_-;_-* &quot;-&quot;??_-;_-@_-"/>
    <numFmt numFmtId="167" formatCode="#,##0.0"/>
    <numFmt numFmtId="168" formatCode="0.0%"/>
    <numFmt numFmtId="169" formatCode="_-* #,##0.000_-;\-* #,##0.000_-;_-* &quot;-&quot;??_-;_-@_-"/>
    <numFmt numFmtId="170" formatCode="_-* #,##0.0_-;\-* #,##0.0_-;_-* &quot;-&quot;?_-;_-@_-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rgb="FFB38E5D"/>
      <name val="Arial"/>
      <family val="2"/>
    </font>
    <font>
      <sz val="10"/>
      <color theme="8"/>
      <name val="Arial"/>
      <family val="2"/>
    </font>
    <font>
      <b/>
      <sz val="11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D24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8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9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64" fontId="2" fillId="0" borderId="0" applyFont="0" applyFill="0" applyBorder="0" applyAlignment="0" applyProtection="0"/>
    <xf numFmtId="0" fontId="17" fillId="3" borderId="0" applyNumberFormat="0" applyBorder="0" applyAlignment="0" applyProtection="0"/>
    <xf numFmtId="43" fontId="3" fillId="0" borderId="0" applyFont="0" applyFill="0" applyBorder="0" applyAlignment="0" applyProtection="0"/>
    <xf numFmtId="0" fontId="18" fillId="22" borderId="0" applyNumberFormat="0" applyBorder="0" applyAlignment="0" applyProtection="0"/>
    <xf numFmtId="0" fontId="2" fillId="23" borderId="4" applyNumberFormat="0" applyFont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0" fontId="1" fillId="0" borderId="0"/>
    <xf numFmtId="9" fontId="30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Fill="1"/>
    <xf numFmtId="0" fontId="4" fillId="0" borderId="0" xfId="0" applyFont="1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Fill="1"/>
    <xf numFmtId="0" fontId="6" fillId="0" borderId="0" xfId="0" applyFont="1" applyBorder="1"/>
    <xf numFmtId="0" fontId="26" fillId="0" borderId="0" xfId="0" applyFont="1"/>
    <xf numFmtId="0" fontId="31" fillId="0" borderId="0" xfId="0" applyFont="1" applyBorder="1" applyAlignment="1"/>
    <xf numFmtId="0" fontId="32" fillId="0" borderId="0" xfId="0" applyFont="1"/>
    <xf numFmtId="0" fontId="31" fillId="0" borderId="0" xfId="0" quotePrefix="1" applyFont="1"/>
    <xf numFmtId="0" fontId="0" fillId="0" borderId="0" xfId="0"/>
    <xf numFmtId="0" fontId="34" fillId="0" borderId="0" xfId="0" applyFont="1" applyFill="1" applyBorder="1"/>
    <xf numFmtId="165" fontId="0" fillId="0" borderId="0" xfId="48" applyNumberFormat="1" applyFont="1"/>
    <xf numFmtId="165" fontId="26" fillId="0" borderId="0" xfId="48" applyNumberFormat="1" applyFont="1"/>
    <xf numFmtId="165" fontId="4" fillId="0" borderId="0" xfId="48" applyNumberFormat="1" applyFont="1"/>
    <xf numFmtId="0" fontId="6" fillId="0" borderId="0" xfId="0" applyFont="1"/>
    <xf numFmtId="165" fontId="6" fillId="0" borderId="0" xfId="48" applyNumberFormat="1" applyFont="1"/>
    <xf numFmtId="0" fontId="34" fillId="0" borderId="0" xfId="0" applyFont="1"/>
    <xf numFmtId="43" fontId="0" fillId="0" borderId="0" xfId="48" applyFont="1"/>
    <xf numFmtId="0" fontId="0" fillId="0" borderId="0" xfId="0" applyBorder="1"/>
    <xf numFmtId="0" fontId="26" fillId="0" borderId="0" xfId="0" applyFont="1" applyBorder="1" applyAlignment="1"/>
    <xf numFmtId="0" fontId="27" fillId="24" borderId="0" xfId="0" applyFont="1" applyFill="1" applyBorder="1" applyAlignment="1">
      <alignment horizontal="center" vertical="center" wrapText="1"/>
    </xf>
    <xf numFmtId="165" fontId="2" fillId="0" borderId="0" xfId="33" applyNumberFormat="1" applyFont="1" applyBorder="1" applyAlignment="1">
      <alignment horizontal="center" vertical="center" wrapText="1"/>
    </xf>
    <xf numFmtId="170" fontId="0" fillId="0" borderId="0" xfId="0" applyNumberFormat="1" applyBorder="1"/>
    <xf numFmtId="0" fontId="32" fillId="0" borderId="0" xfId="0" applyFont="1" applyBorder="1"/>
    <xf numFmtId="0" fontId="2" fillId="26" borderId="0" xfId="0" applyFont="1" applyFill="1" applyBorder="1" applyAlignment="1">
      <alignment horizontal="center"/>
    </xf>
    <xf numFmtId="165" fontId="2" fillId="26" borderId="0" xfId="33" applyNumberFormat="1" applyFont="1" applyFill="1" applyBorder="1" applyAlignment="1">
      <alignment horizontal="center" vertical="center" wrapText="1"/>
    </xf>
    <xf numFmtId="165" fontId="0" fillId="26" borderId="0" xfId="33" applyNumberFormat="1" applyFont="1" applyFill="1" applyBorder="1"/>
    <xf numFmtId="0" fontId="31" fillId="27" borderId="0" xfId="0" applyFont="1" applyFill="1" applyBorder="1" applyAlignment="1">
      <alignment horizontal="center"/>
    </xf>
    <xf numFmtId="168" fontId="31" fillId="27" borderId="0" xfId="4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65" fontId="0" fillId="0" borderId="0" xfId="33" applyNumberFormat="1" applyFont="1" applyFill="1" applyBorder="1"/>
    <xf numFmtId="1" fontId="27" fillId="24" borderId="10" xfId="0" applyNumberFormat="1" applyFont="1" applyFill="1" applyBorder="1" applyAlignment="1">
      <alignment horizontal="center" vertical="center" wrapText="1"/>
    </xf>
    <xf numFmtId="165" fontId="0" fillId="0" borderId="10" xfId="33" applyNumberFormat="1" applyFont="1" applyFill="1" applyBorder="1"/>
    <xf numFmtId="165" fontId="0" fillId="26" borderId="10" xfId="33" applyNumberFormat="1" applyFont="1" applyFill="1" applyBorder="1"/>
    <xf numFmtId="166" fontId="2" fillId="26" borderId="0" xfId="33" applyNumberFormat="1" applyFont="1" applyFill="1" applyBorder="1" applyAlignment="1">
      <alignment horizontal="center" vertical="center" wrapText="1"/>
    </xf>
    <xf numFmtId="166" fontId="0" fillId="26" borderId="10" xfId="33" applyNumberFormat="1" applyFont="1" applyFill="1" applyBorder="1"/>
    <xf numFmtId="165" fontId="2" fillId="0" borderId="0" xfId="33" applyNumberFormat="1" applyFont="1" applyFill="1" applyBorder="1" applyAlignment="1">
      <alignment horizontal="center" vertical="center" wrapText="1"/>
    </xf>
    <xf numFmtId="166" fontId="2" fillId="0" borderId="0" xfId="33" applyNumberFormat="1" applyFont="1" applyFill="1" applyBorder="1" applyAlignment="1">
      <alignment horizontal="center" vertical="center" wrapText="1"/>
    </xf>
    <xf numFmtId="166" fontId="0" fillId="0" borderId="10" xfId="33" applyNumberFormat="1" applyFont="1" applyFill="1" applyBorder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0" fontId="4" fillId="0" borderId="0" xfId="0" applyFont="1" applyBorder="1" applyAlignment="1"/>
    <xf numFmtId="0" fontId="7" fillId="0" borderId="0" xfId="0" applyFont="1" applyFill="1" applyBorder="1"/>
    <xf numFmtId="165" fontId="0" fillId="0" borderId="0" xfId="0" applyNumberFormat="1" applyBorder="1"/>
    <xf numFmtId="0" fontId="27" fillId="24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/>
    <xf numFmtId="3" fontId="0" fillId="0" borderId="0" xfId="0" applyNumberFormat="1" applyBorder="1"/>
    <xf numFmtId="0" fontId="4" fillId="0" borderId="0" xfId="0" applyFont="1" applyBorder="1"/>
    <xf numFmtId="0" fontId="0" fillId="0" borderId="0" xfId="0" applyFill="1" applyBorder="1" applyAlignment="1">
      <alignment horizontal="left"/>
    </xf>
    <xf numFmtId="0" fontId="8" fillId="0" borderId="0" xfId="0" applyFont="1" applyBorder="1"/>
    <xf numFmtId="0" fontId="2" fillId="0" borderId="0" xfId="0" applyFont="1" applyBorder="1"/>
    <xf numFmtId="0" fontId="27" fillId="28" borderId="0" xfId="0" applyFont="1" applyFill="1" applyBorder="1" applyAlignment="1">
      <alignment horizontal="center"/>
    </xf>
    <xf numFmtId="165" fontId="27" fillId="28" borderId="0" xfId="33" applyNumberFormat="1" applyFont="1" applyFill="1" applyBorder="1" applyAlignment="1">
      <alignment horizontal="center"/>
    </xf>
    <xf numFmtId="0" fontId="0" fillId="26" borderId="0" xfId="0" applyFill="1" applyBorder="1"/>
    <xf numFmtId="0" fontId="0" fillId="26" borderId="0" xfId="0" applyFill="1" applyBorder="1" applyAlignment="1">
      <alignment horizontal="left"/>
    </xf>
    <xf numFmtId="0" fontId="27" fillId="29" borderId="0" xfId="0" applyFont="1" applyFill="1" applyBorder="1" applyAlignment="1">
      <alignment horizontal="left" wrapText="1"/>
    </xf>
    <xf numFmtId="165" fontId="27" fillId="29" borderId="0" xfId="33" applyNumberFormat="1" applyFont="1" applyFill="1" applyBorder="1" applyAlignment="1">
      <alignment horizontal="center"/>
    </xf>
    <xf numFmtId="165" fontId="27" fillId="29" borderId="0" xfId="33" applyNumberFormat="1" applyFont="1" applyFill="1" applyBorder="1" applyAlignment="1">
      <alignment horizontal="center" vertical="center"/>
    </xf>
    <xf numFmtId="0" fontId="2" fillId="25" borderId="0" xfId="0" applyFont="1" applyFill="1" applyBorder="1"/>
    <xf numFmtId="0" fontId="0" fillId="25" borderId="0" xfId="0" applyFill="1" applyBorder="1"/>
    <xf numFmtId="165" fontId="31" fillId="0" borderId="0" xfId="0" applyNumberFormat="1" applyFont="1"/>
    <xf numFmtId="0" fontId="31" fillId="0" borderId="0" xfId="0" applyFont="1"/>
    <xf numFmtId="168" fontId="37" fillId="27" borderId="0" xfId="45" applyNumberFormat="1" applyFont="1" applyFill="1" applyBorder="1" applyAlignment="1">
      <alignment horizontal="center" vertical="center" wrapText="1"/>
    </xf>
    <xf numFmtId="168" fontId="31" fillId="30" borderId="10" xfId="45" applyNumberFormat="1" applyFont="1" applyFill="1" applyBorder="1" applyAlignment="1">
      <alignment horizontal="center" vertical="center" wrapText="1"/>
    </xf>
    <xf numFmtId="168" fontId="31" fillId="31" borderId="10" xfId="45" applyNumberFormat="1" applyFont="1" applyFill="1" applyBorder="1" applyAlignment="1">
      <alignment horizontal="center" vertical="center" wrapText="1"/>
    </xf>
    <xf numFmtId="43" fontId="2" fillId="0" borderId="0" xfId="33" applyNumberFormat="1" applyFont="1" applyFill="1" applyBorder="1" applyAlignment="1">
      <alignment horizontal="center" vertical="center" wrapText="1"/>
    </xf>
    <xf numFmtId="169" fontId="2" fillId="0" borderId="0" xfId="33" applyNumberFormat="1" applyFont="1" applyFill="1" applyBorder="1" applyAlignment="1">
      <alignment horizontal="center" vertical="center" wrapText="1"/>
    </xf>
    <xf numFmtId="43" fontId="0" fillId="0" borderId="10" xfId="33" applyNumberFormat="1" applyFont="1" applyFill="1" applyBorder="1"/>
    <xf numFmtId="43" fontId="2" fillId="26" borderId="0" xfId="33" applyNumberFormat="1" applyFont="1" applyFill="1" applyBorder="1" applyAlignment="1">
      <alignment horizontal="center" vertical="center" wrapText="1"/>
    </xf>
    <xf numFmtId="43" fontId="0" fillId="26" borderId="10" xfId="33" applyNumberFormat="1" applyFont="1" applyFill="1" applyBorder="1"/>
    <xf numFmtId="168" fontId="38" fillId="27" borderId="10" xfId="45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/>
    </xf>
    <xf numFmtId="165" fontId="27" fillId="28" borderId="10" xfId="33" applyNumberFormat="1" applyFont="1" applyFill="1" applyBorder="1" applyAlignment="1">
      <alignment horizontal="center"/>
    </xf>
    <xf numFmtId="165" fontId="27" fillId="29" borderId="10" xfId="33" applyNumberFormat="1" applyFont="1" applyFill="1" applyBorder="1" applyAlignment="1">
      <alignment horizontal="center"/>
    </xf>
    <xf numFmtId="165" fontId="27" fillId="29" borderId="10" xfId="33" applyNumberFormat="1" applyFont="1" applyFill="1" applyBorder="1" applyAlignment="1">
      <alignment horizontal="center" vertical="center"/>
    </xf>
    <xf numFmtId="0" fontId="26" fillId="0" borderId="0" xfId="0" applyFont="1" applyBorder="1"/>
    <xf numFmtId="0" fontId="27" fillId="27" borderId="0" xfId="0" applyFont="1" applyFill="1" applyBorder="1" applyAlignment="1">
      <alignment horizontal="left" wrapText="1"/>
    </xf>
    <xf numFmtId="165" fontId="27" fillId="27" borderId="0" xfId="33" applyNumberFormat="1" applyFont="1" applyFill="1" applyBorder="1" applyAlignment="1">
      <alignment horizontal="center"/>
    </xf>
    <xf numFmtId="165" fontId="27" fillId="27" borderId="0" xfId="33" applyNumberFormat="1" applyFont="1" applyFill="1" applyBorder="1" applyAlignment="1">
      <alignment horizontal="center" vertical="center"/>
    </xf>
    <xf numFmtId="165" fontId="27" fillId="27" borderId="10" xfId="33" applyNumberFormat="1" applyFont="1" applyFill="1" applyBorder="1" applyAlignment="1">
      <alignment horizontal="center"/>
    </xf>
    <xf numFmtId="165" fontId="27" fillId="27" borderId="10" xfId="33" applyNumberFormat="1" applyFont="1" applyFill="1" applyBorder="1" applyAlignment="1">
      <alignment horizontal="center" vertical="center"/>
    </xf>
    <xf numFmtId="0" fontId="8" fillId="26" borderId="0" xfId="0" applyFont="1" applyFill="1" applyBorder="1"/>
    <xf numFmtId="0" fontId="34" fillId="26" borderId="0" xfId="0" applyFont="1" applyFill="1" applyBorder="1"/>
    <xf numFmtId="0" fontId="2" fillId="26" borderId="0" xfId="0" applyFont="1" applyFill="1" applyBorder="1"/>
    <xf numFmtId="0" fontId="27" fillId="24" borderId="0" xfId="48" applyNumberFormat="1" applyFont="1" applyFill="1" applyBorder="1" applyAlignment="1">
      <alignment horizontal="center" vertical="center" wrapText="1"/>
    </xf>
    <xf numFmtId="165" fontId="0" fillId="0" borderId="0" xfId="33" applyNumberFormat="1" applyFont="1" applyBorder="1"/>
    <xf numFmtId="167" fontId="0" fillId="0" borderId="0" xfId="0" applyNumberFormat="1" applyBorder="1"/>
    <xf numFmtId="165" fontId="26" fillId="0" borderId="0" xfId="33" applyNumberFormat="1" applyFont="1" applyBorder="1" applyAlignment="1"/>
    <xf numFmtId="165" fontId="4" fillId="0" borderId="0" xfId="33" applyNumberFormat="1" applyFont="1" applyFill="1" applyBorder="1" applyAlignment="1"/>
    <xf numFmtId="165" fontId="6" fillId="0" borderId="0" xfId="33" applyNumberFormat="1" applyFont="1" applyFill="1" applyBorder="1" applyAlignment="1"/>
    <xf numFmtId="165" fontId="4" fillId="0" borderId="0" xfId="33" applyNumberFormat="1" applyFont="1" applyBorder="1" applyAlignment="1"/>
    <xf numFmtId="0" fontId="27" fillId="24" borderId="0" xfId="0" applyNumberFormat="1" applyFont="1" applyFill="1" applyBorder="1" applyAlignment="1">
      <alignment horizontal="center" vertical="center" wrapText="1"/>
    </xf>
    <xf numFmtId="0" fontId="27" fillId="24" borderId="0" xfId="33" applyNumberFormat="1" applyFont="1" applyFill="1" applyBorder="1" applyAlignment="1">
      <alignment horizontal="center" vertical="center" wrapText="1"/>
    </xf>
    <xf numFmtId="43" fontId="0" fillId="0" borderId="0" xfId="33" applyNumberFormat="1" applyFont="1" applyBorder="1"/>
    <xf numFmtId="43" fontId="0" fillId="26" borderId="0" xfId="33" applyNumberFormat="1" applyFont="1" applyFill="1" applyBorder="1"/>
    <xf numFmtId="0" fontId="34" fillId="0" borderId="11" xfId="0" applyFont="1" applyFill="1" applyBorder="1"/>
    <xf numFmtId="0" fontId="34" fillId="26" borderId="0" xfId="0" applyFont="1" applyFill="1"/>
    <xf numFmtId="0" fontId="0" fillId="26" borderId="0" xfId="0" applyFill="1"/>
    <xf numFmtId="0" fontId="2" fillId="26" borderId="0" xfId="0" applyFont="1" applyFill="1"/>
    <xf numFmtId="43" fontId="0" fillId="26" borderId="0" xfId="48" applyFont="1" applyFill="1"/>
    <xf numFmtId="165" fontId="0" fillId="26" borderId="0" xfId="48" applyNumberFormat="1" applyFont="1" applyFill="1"/>
    <xf numFmtId="0" fontId="34" fillId="26" borderId="11" xfId="0" applyFont="1" applyFill="1" applyBorder="1"/>
    <xf numFmtId="0" fontId="0" fillId="26" borderId="11" xfId="0" applyFill="1" applyBorder="1"/>
    <xf numFmtId="0" fontId="2" fillId="26" borderId="11" xfId="0" applyFont="1" applyFill="1" applyBorder="1"/>
    <xf numFmtId="43" fontId="0" fillId="26" borderId="11" xfId="48" applyFont="1" applyFill="1" applyBorder="1"/>
    <xf numFmtId="165" fontId="0" fillId="26" borderId="11" xfId="48" applyNumberFormat="1" applyFont="1" applyFill="1" applyBorder="1"/>
    <xf numFmtId="0" fontId="2" fillId="25" borderId="12" xfId="0" applyFont="1" applyFill="1" applyBorder="1" applyAlignment="1">
      <alignment horizontal="left"/>
    </xf>
    <xf numFmtId="165" fontId="0" fillId="25" borderId="13" xfId="33" applyNumberFormat="1" applyFont="1" applyFill="1" applyBorder="1"/>
    <xf numFmtId="165" fontId="0" fillId="0" borderId="13" xfId="33" applyNumberFormat="1" applyFont="1" applyFill="1" applyBorder="1"/>
    <xf numFmtId="165" fontId="0" fillId="0" borderId="14" xfId="33" applyNumberFormat="1" applyFont="1" applyFill="1" applyBorder="1"/>
    <xf numFmtId="0" fontId="0" fillId="25" borderId="12" xfId="0" applyFill="1" applyBorder="1" applyAlignment="1">
      <alignment horizontal="left"/>
    </xf>
    <xf numFmtId="165" fontId="0" fillId="26" borderId="13" xfId="33" applyNumberFormat="1" applyFont="1" applyFill="1" applyBorder="1"/>
    <xf numFmtId="165" fontId="0" fillId="26" borderId="14" xfId="33" applyNumberFormat="1" applyFont="1" applyFill="1" applyBorder="1"/>
    <xf numFmtId="0" fontId="0" fillId="0" borderId="11" xfId="0" applyFill="1" applyBorder="1"/>
    <xf numFmtId="0" fontId="2" fillId="0" borderId="11" xfId="0" applyFont="1" applyFill="1" applyBorder="1"/>
    <xf numFmtId="43" fontId="0" fillId="0" borderId="11" xfId="48" applyFont="1" applyFill="1" applyBorder="1"/>
    <xf numFmtId="165" fontId="0" fillId="0" borderId="11" xfId="48" applyNumberFormat="1" applyFont="1" applyFill="1" applyBorder="1"/>
    <xf numFmtId="43" fontId="0" fillId="26" borderId="11" xfId="33" applyNumberFormat="1" applyFont="1" applyFill="1" applyBorder="1"/>
    <xf numFmtId="165" fontId="0" fillId="26" borderId="11" xfId="33" applyNumberFormat="1" applyFont="1" applyFill="1" applyBorder="1"/>
    <xf numFmtId="0" fontId="2" fillId="0" borderId="0" xfId="0" applyFont="1" applyFill="1" applyBorder="1"/>
    <xf numFmtId="43" fontId="0" fillId="0" borderId="0" xfId="48" applyFont="1" applyFill="1" applyBorder="1"/>
    <xf numFmtId="165" fontId="0" fillId="0" borderId="0" xfId="48" applyNumberFormat="1" applyFont="1" applyFill="1" applyBorder="1"/>
    <xf numFmtId="43" fontId="0" fillId="0" borderId="0" xfId="33" applyNumberFormat="1" applyFont="1" applyFill="1" applyBorder="1"/>
    <xf numFmtId="165" fontId="0" fillId="25" borderId="0" xfId="48" applyNumberFormat="1" applyFont="1" applyFill="1"/>
    <xf numFmtId="0" fontId="34" fillId="25" borderId="0" xfId="0" applyFont="1" applyFill="1"/>
    <xf numFmtId="0" fontId="32" fillId="0" borderId="0" xfId="0" applyFont="1" applyFill="1" applyBorder="1"/>
    <xf numFmtId="0" fontId="39" fillId="28" borderId="0" xfId="0" applyFont="1" applyFill="1" applyBorder="1" applyAlignment="1">
      <alignment horizontal="center" vertical="center"/>
    </xf>
    <xf numFmtId="0" fontId="36" fillId="26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horizontal="center" vertical="center" wrapText="1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Incorrecto" xfId="32" builtinId="27" customBuiltin="1"/>
    <cellStyle name="Millares" xfId="33" builtinId="3"/>
    <cellStyle name="Millares 2" xfId="46" xr:uid="{00000000-0005-0000-0000-000031000000}"/>
    <cellStyle name="Millares 3" xfId="48" xr:uid="{55EB5F94-8621-408D-9694-899DECADD217}"/>
    <cellStyle name="Neutral" xfId="34" builtinId="28" customBuiltin="1"/>
    <cellStyle name="Normal" xfId="0" builtinId="0"/>
    <cellStyle name="Normal 6" xfId="44" xr:uid="{00000000-0005-0000-0000-000024000000}"/>
    <cellStyle name="Notas" xfId="35" builtinId="10" customBuiltin="1"/>
    <cellStyle name="Porcentaje" xfId="45" builtinId="5"/>
    <cellStyle name="Porcentaje 2" xfId="47" xr:uid="{00000000-0005-0000-0000-000032000000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38E5D"/>
      <color rgb="FF9D2449"/>
      <color rgb="FF820000"/>
      <color rgb="FF285C4D"/>
      <color rgb="FFD4C19C"/>
      <color rgb="FF56242A"/>
      <color rgb="FF4E232E"/>
      <color rgb="FF621132"/>
      <color rgb="FFBC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/>
              <a:t>Pasajeros transportados en Servicio Regular Nacional e Internacional </a:t>
            </a:r>
          </a:p>
          <a:p>
            <a:pPr>
              <a:defRPr/>
            </a:pPr>
            <a:r>
              <a:rPr lang="es-MX"/>
              <a:t>por nacionalidad de empresas (Miles)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4382541127561513E-2"/>
          <c:y val="0.22437799181195545"/>
          <c:w val="0.90907486383946334"/>
          <c:h val="0.5725260584931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Resumen!$Q$30</c:f>
              <c:strCache>
                <c:ptCount val="1"/>
                <c:pt idx="0">
                  <c:v>Ene-Abr 2020</c:v>
                </c:pt>
              </c:strCache>
            </c:strRef>
          </c:tx>
          <c:spPr>
            <a:solidFill>
              <a:srgbClr val="D4C19C"/>
            </a:solidFill>
            <a:ln>
              <a:solidFill>
                <a:srgbClr val="D4C19C"/>
              </a:solidFill>
            </a:ln>
            <a:effectLst/>
          </c:spPr>
          <c:invertIfNegative val="0"/>
          <c:dLbls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612-4437-945B-EAC3DB17C1B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(Resumen!$A$30:$B$32,Resumen!$A$34:$B$51)</c15:sqref>
                  </c15:fullRef>
                </c:ext>
              </c:extLst>
              <c:f>(Resumen!$A$30:$B$30,Resumen!$A$34:$B$34,Resumen!$A$37:$B$37,Resumen!$A$40:$B$40,Resumen!$A$43:$B$43,Resumen!$A$46:$B$46,Resumen!$A$49:$B$49)</c:f>
              <c:multiLvlStrCache>
                <c:ptCount val="7"/>
                <c:lvl>
                  <c:pt idx="0">
                    <c:v>Mexicanas</c:v>
                  </c:pt>
                  <c:pt idx="1">
                    <c:v>Mexicanas</c:v>
                  </c:pt>
                  <c:pt idx="2">
                    <c:v>Estadounidenses</c:v>
                  </c:pt>
                  <c:pt idx="3">
                    <c:v>Canadienses</c:v>
                  </c:pt>
                  <c:pt idx="4">
                    <c:v>Centro y Sudamericanas</c:v>
                  </c:pt>
                  <c:pt idx="5">
                    <c:v>Europeas</c:v>
                  </c:pt>
                  <c:pt idx="6">
                    <c:v>Asiáticas</c:v>
                  </c:pt>
                </c:lvl>
                <c:lvl>
                  <c:pt idx="0">
                    <c:v>Regular Nacional</c:v>
                  </c:pt>
                  <c:pt idx="1">
                    <c:v>Regular Internacional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(Resumen!$P$30:$P$32,Resumen!$P$34:$P$51)</c15:sqref>
                  </c15:fullRef>
                </c:ext>
              </c:extLst>
              <c:f>(Resumen!$P$30,Resumen!$P$34,Resumen!$P$37,Resumen!$P$40,Resumen!$P$43,Resumen!$P$46,Resumen!$P$49)</c:f>
              <c:numCache>
                <c:formatCode>_-* #,##0_-;\-* #,##0_-;_-* "-"??_-;_-@_-</c:formatCode>
                <c:ptCount val="7"/>
                <c:pt idx="0">
                  <c:v>12080.759</c:v>
                </c:pt>
                <c:pt idx="1">
                  <c:v>3522.89</c:v>
                </c:pt>
                <c:pt idx="2">
                  <c:v>5037.8269999999993</c:v>
                </c:pt>
                <c:pt idx="3">
                  <c:v>1712.615</c:v>
                </c:pt>
                <c:pt idx="4">
                  <c:v>696.81900000000007</c:v>
                </c:pt>
                <c:pt idx="5">
                  <c:v>681.91700000000003</c:v>
                </c:pt>
                <c:pt idx="6" formatCode="_-* #,##0.0_-;\-* #,##0.0_-;_-* &quot;-&quot;??_-;_-@_-">
                  <c:v>48.304000000000009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12-4437-945B-EAC3DB17C1B7}"/>
            </c:ext>
          </c:extLst>
        </c:ser>
        <c:ser>
          <c:idx val="1"/>
          <c:order val="1"/>
          <c:tx>
            <c:strRef>
              <c:f>Resumen!$Q$31</c:f>
              <c:strCache>
                <c:ptCount val="1"/>
                <c:pt idx="0">
                  <c:v>Ene-Abr 2021</c:v>
                </c:pt>
              </c:strCache>
            </c:strRef>
          </c:tx>
          <c:spPr>
            <a:solidFill>
              <a:srgbClr val="9D2449"/>
            </a:solidFill>
            <a:ln>
              <a:solidFill>
                <a:srgbClr val="9D2449"/>
              </a:solidFill>
            </a:ln>
            <a:effectLst/>
          </c:spPr>
          <c:invertIfNegative val="0"/>
          <c:dLbls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82000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612-4437-945B-EAC3DB17C1B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82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(Resumen!$A$30:$B$32,Resumen!$A$34:$B$51)</c15:sqref>
                  </c15:fullRef>
                </c:ext>
              </c:extLst>
              <c:f>(Resumen!$A$30:$B$30,Resumen!$A$34:$B$34,Resumen!$A$37:$B$37,Resumen!$A$40:$B$40,Resumen!$A$43:$B$43,Resumen!$A$46:$B$46,Resumen!$A$49:$B$49)</c:f>
              <c:multiLvlStrCache>
                <c:ptCount val="7"/>
                <c:lvl>
                  <c:pt idx="0">
                    <c:v>Mexicanas</c:v>
                  </c:pt>
                  <c:pt idx="1">
                    <c:v>Mexicanas</c:v>
                  </c:pt>
                  <c:pt idx="2">
                    <c:v>Estadounidenses</c:v>
                  </c:pt>
                  <c:pt idx="3">
                    <c:v>Canadienses</c:v>
                  </c:pt>
                  <c:pt idx="4">
                    <c:v>Centro y Sudamericanas</c:v>
                  </c:pt>
                  <c:pt idx="5">
                    <c:v>Europeas</c:v>
                  </c:pt>
                  <c:pt idx="6">
                    <c:v>Asiáticas</c:v>
                  </c:pt>
                </c:lvl>
                <c:lvl>
                  <c:pt idx="0">
                    <c:v>Regular Nacional</c:v>
                  </c:pt>
                  <c:pt idx="1">
                    <c:v>Regular Internacional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(Resumen!$P$31:$P$32,Resumen!$P$34:$P$51)</c15:sqref>
                  </c15:fullRef>
                </c:ext>
              </c:extLst>
              <c:f>(Resumen!$P$31,Resumen!$P$35,Resumen!$P$38,Resumen!$P$41,Resumen!$P$44,Resumen!$P$47,Resumen!$P$50)</c:f>
              <c:numCache>
                <c:formatCode>0.0%</c:formatCode>
                <c:ptCount val="7"/>
                <c:pt idx="0" formatCode="_-* #,##0_-;\-* #,##0_-;_-* &quot;-&quot;??_-;_-@_-">
                  <c:v>11573.665999999999</c:v>
                </c:pt>
                <c:pt idx="1" formatCode="_-* #,##0_-;\-* #,##0_-;_-* &quot;-&quot;??_-;_-@_-">
                  <c:v>1988.7190000000001</c:v>
                </c:pt>
                <c:pt idx="2" formatCode="_-* #,##0_-;\-* #,##0_-;_-* &quot;-&quot;??_-;_-@_-">
                  <c:v>5091.0149999999994</c:v>
                </c:pt>
                <c:pt idx="3" formatCode="_-* #,##0_-;\-* #,##0_-;_-* &quot;-&quot;??_-;_-@_-">
                  <c:v>42.562000000000005</c:v>
                </c:pt>
                <c:pt idx="4" formatCode="_-* #,##0_-;\-* #,##0_-;_-* &quot;-&quot;??_-;_-@_-">
                  <c:v>415.44499999999999</c:v>
                </c:pt>
                <c:pt idx="5" formatCode="_-* #,##0_-;\-* #,##0_-;_-* &quot;-&quot;??_-;_-@_-">
                  <c:v>290.70600000000002</c:v>
                </c:pt>
                <c:pt idx="6" formatCode="_-* #,##0.0_-;\-* #,##0.0_-;_-* &quot;-&quot;??_-;_-@_-">
                  <c:v>7.9239999999999995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12-4437-945B-EAC3DB17C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668091408"/>
        <c:axId val="-668088144"/>
      </c:barChart>
      <c:barChart>
        <c:barDir val="col"/>
        <c:grouping val="clustered"/>
        <c:varyColors val="0"/>
        <c:ser>
          <c:idx val="2"/>
          <c:order val="2"/>
          <c:tx>
            <c:strRef>
              <c:f>Resumen!$C$32</c:f>
              <c:strCache>
                <c:ptCount val="1"/>
                <c:pt idx="0">
                  <c:v>Var %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EEBECB3-1F35-448D-B1FD-88CD98D4CB8F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612-4437-945B-EAC3DB17C1B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B1037D6-15F3-4048-8968-68172A699335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612-4437-945B-EAC3DB17C1B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0E2E5B45-B4EE-4131-8998-D180EC8BB962}" type="CELLRANGE">
                      <a:rPr lang="es-MX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612-4437-945B-EAC3DB17C1B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B70581A-72FA-448B-A11A-1E15C039C07C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612-4437-945B-EAC3DB17C1B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2857772-7DFB-4031-8987-86D0B1B69BF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612-4437-945B-EAC3DB17C1B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5A444AC-0FA5-4003-9104-B6833E4C6203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612-4437-945B-EAC3DB17C1B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42AB2FD6-833C-4BDD-A684-F5F3E1B885E9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612-4437-945B-EAC3DB17C1B7}"/>
                </c:ext>
              </c:extLst>
            </c:dLbl>
            <c:spPr>
              <a:noFill/>
              <a:ln>
                <a:solidFill>
                  <a:srgbClr val="FF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(Resumen!$A$30:$B$32,Resumen!$A$34:$B$51)</c15:sqref>
                  </c15:fullRef>
                </c:ext>
              </c:extLst>
              <c:f>(Resumen!$A$30:$B$30,Resumen!$A$34:$B$34,Resumen!$A$37:$B$37,Resumen!$A$40:$B$40,Resumen!$A$43:$B$43,Resumen!$A$46:$B$46,Resumen!$A$49:$B$49)</c:f>
              <c:multiLvlStrCache>
                <c:ptCount val="7"/>
                <c:lvl>
                  <c:pt idx="0">
                    <c:v>Mexicanas</c:v>
                  </c:pt>
                  <c:pt idx="1">
                    <c:v>Mexicanas</c:v>
                  </c:pt>
                  <c:pt idx="2">
                    <c:v>Estadounidenses</c:v>
                  </c:pt>
                  <c:pt idx="3">
                    <c:v>Canadienses</c:v>
                  </c:pt>
                  <c:pt idx="4">
                    <c:v>Centro y Sudamericanas</c:v>
                  </c:pt>
                  <c:pt idx="5">
                    <c:v>Europeas</c:v>
                  </c:pt>
                  <c:pt idx="6">
                    <c:v>Asiáticas</c:v>
                  </c:pt>
                </c:lvl>
                <c:lvl>
                  <c:pt idx="0">
                    <c:v>Regular Nacional</c:v>
                  </c:pt>
                  <c:pt idx="1">
                    <c:v>Regular Internacional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(Resumen!$Q$32,Resumen!$Q$34:$Q$51)</c15:sqref>
                  </c15:fullRef>
                </c:ext>
              </c:extLst>
              <c:f>(Resumen!$Q$32,Resumen!$Q$36,Resumen!$Q$39,Resumen!$Q$42,Resumen!$Q$45,Resumen!$Q$48,Resumen!$Q$51)</c:f>
              <c:numCache>
                <c:formatCode>General</c:formatCode>
                <c:ptCount val="7"/>
                <c:pt idx="0" formatCode="_-* #,##0_-;\-* #,##0_-;_-* &quot;-&quot;??_-;_-@_-">
                  <c:v>15580.759</c:v>
                </c:pt>
                <c:pt idx="1" formatCode="_-* #,##0_-;\-* #,##0_-;_-* &quot;-&quot;??_-;_-@_-">
                  <c:v>7022.8899999999994</c:v>
                </c:pt>
                <c:pt idx="2" formatCode="_-* #,##0_-;\-* #,##0_-;_-* &quot;-&quot;??_-;_-@_-">
                  <c:v>8591.0149999999994</c:v>
                </c:pt>
                <c:pt idx="3" formatCode="_-* #,##0_-;\-* #,##0_-;_-* &quot;-&quot;??_-;_-@_-">
                  <c:v>5212.6149999999998</c:v>
                </c:pt>
                <c:pt idx="4" formatCode="_-* #,##0_-;\-* #,##0_-;_-* &quot;-&quot;??_-;_-@_-">
                  <c:v>4196.8190000000004</c:v>
                </c:pt>
                <c:pt idx="5" formatCode="_-* #,##0_-;\-* #,##0_-;_-* &quot;-&quot;??_-;_-@_-">
                  <c:v>4181.9170000000004</c:v>
                </c:pt>
                <c:pt idx="6" formatCode="_-* #,##0_-;\-* #,##0_-;_-* &quot;-&quot;??_-;_-@_-">
                  <c:v>3548.3040000000001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(Resumen!$P$32,Resumen!$P$34:$P$51)</c15:f>
                <c15:dlblRangeCache>
                  <c:ptCount val="19"/>
                  <c:pt idx="0">
                    <c:v>▼4.2%</c:v>
                  </c:pt>
                  <c:pt idx="1">
                    <c:v> 3,523 </c:v>
                  </c:pt>
                  <c:pt idx="2">
                    <c:v> 1,989 </c:v>
                  </c:pt>
                  <c:pt idx="3">
                    <c:v>▼43.5%</c:v>
                  </c:pt>
                  <c:pt idx="4">
                    <c:v> 5,038 </c:v>
                  </c:pt>
                  <c:pt idx="5">
                    <c:v> 5,091 </c:v>
                  </c:pt>
                  <c:pt idx="6">
                    <c:v>▲1.1%</c:v>
                  </c:pt>
                  <c:pt idx="7">
                    <c:v> 1,713 </c:v>
                  </c:pt>
                  <c:pt idx="8">
                    <c:v> 43 </c:v>
                  </c:pt>
                  <c:pt idx="9">
                    <c:v>▼97.5%</c:v>
                  </c:pt>
                  <c:pt idx="10">
                    <c:v> 697 </c:v>
                  </c:pt>
                  <c:pt idx="11">
                    <c:v> 415 </c:v>
                  </c:pt>
                  <c:pt idx="12">
                    <c:v>▼40.4%</c:v>
                  </c:pt>
                  <c:pt idx="13">
                    <c:v> 682 </c:v>
                  </c:pt>
                  <c:pt idx="14">
                    <c:v> 291 </c:v>
                  </c:pt>
                  <c:pt idx="15">
                    <c:v>▼57.4%</c:v>
                  </c:pt>
                  <c:pt idx="16">
                    <c:v> 48.3 </c:v>
                  </c:pt>
                  <c:pt idx="17">
                    <c:v> 7.9 </c:v>
                  </c:pt>
                  <c:pt idx="18">
                    <c:v>▼83.6%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5612-4437-945B-EAC3DB17C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49117832"/>
        <c:axId val="549115536"/>
      </c:barChart>
      <c:catAx>
        <c:axId val="-66809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668088144"/>
        <c:crosses val="autoZero"/>
        <c:auto val="1"/>
        <c:lblAlgn val="ctr"/>
        <c:lblOffset val="100"/>
        <c:tickLblSkip val="1"/>
        <c:noMultiLvlLbl val="0"/>
      </c:catAx>
      <c:valAx>
        <c:axId val="-6680881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668091408"/>
        <c:crosses val="autoZero"/>
        <c:crossBetween val="between"/>
      </c:valAx>
      <c:valAx>
        <c:axId val="549115536"/>
        <c:scaling>
          <c:orientation val="minMax"/>
        </c:scaling>
        <c:delete val="1"/>
        <c:axPos val="r"/>
        <c:numFmt formatCode="_-* #,##0_-;\-* #,##0_-;_-* &quot;-&quot;??_-;_-@_-" sourceLinked="1"/>
        <c:majorTickMark val="out"/>
        <c:minorTickMark val="none"/>
        <c:tickLblPos val="nextTo"/>
        <c:crossAx val="549117832"/>
        <c:crosses val="max"/>
        <c:crossBetween val="between"/>
      </c:valAx>
      <c:catAx>
        <c:axId val="549117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9115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/>
              <a:t>Mercancia transportada en Servicio Regular Nacional e Internacional </a:t>
            </a:r>
          </a:p>
          <a:p>
            <a:pPr>
              <a:defRPr/>
            </a:pPr>
            <a:r>
              <a:rPr lang="es-MX"/>
              <a:t>por nacionalidad de empresas (Toneladas)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4382541127561513E-2"/>
          <c:y val="0.22437799181195545"/>
          <c:w val="0.90907486383946334"/>
          <c:h val="0.5725260584931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Resumen!$Q$75</c:f>
              <c:strCache>
                <c:ptCount val="1"/>
                <c:pt idx="0">
                  <c:v>Ene-Abr 2020</c:v>
                </c:pt>
              </c:strCache>
            </c:strRef>
          </c:tx>
          <c:spPr>
            <a:solidFill>
              <a:srgbClr val="D4C19C"/>
            </a:solidFill>
            <a:ln>
              <a:solidFill>
                <a:srgbClr val="D4C19C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B38E5D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(Resumen!$A$75:$B$77,Resumen!$A$79:$B$96)</c15:sqref>
                  </c15:fullRef>
                </c:ext>
              </c:extLst>
              <c:f>(Resumen!$A$75:$B$75,Resumen!$A$79:$B$79,Resumen!$A$82:$B$82,Resumen!$A$85:$B$85,Resumen!$A$88:$B$88,Resumen!$A$91:$B$91,Resumen!$A$94:$B$94,Resumen!$A$96:$B$96)</c:f>
              <c:multiLvlStrCache>
                <c:ptCount val="7"/>
                <c:lvl>
                  <c:pt idx="0">
                    <c:v>Mexicanas</c:v>
                  </c:pt>
                  <c:pt idx="1">
                    <c:v>Mexicanas</c:v>
                  </c:pt>
                  <c:pt idx="2">
                    <c:v>Estadounidenses</c:v>
                  </c:pt>
                  <c:pt idx="3">
                    <c:v>Canadienses</c:v>
                  </c:pt>
                  <c:pt idx="4">
                    <c:v>Centro y Sudamericanas</c:v>
                  </c:pt>
                  <c:pt idx="5">
                    <c:v>Europeas</c:v>
                  </c:pt>
                  <c:pt idx="6">
                    <c:v>Asiáticas</c:v>
                  </c:pt>
                </c:lvl>
                <c:lvl>
                  <c:pt idx="0">
                    <c:v>Regular Nacional</c:v>
                  </c:pt>
                  <c:pt idx="1">
                    <c:v>Regular Internacional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(Resumen!$P$75:$P$77,Resumen!$P$79:$P$95)</c15:sqref>
                  </c15:fullRef>
                </c:ext>
              </c:extLst>
              <c:f>(Resumen!$P$75,Resumen!$P$79,Resumen!$P$82,Resumen!$P$85,Resumen!$P$88,Resumen!$P$91,Resumen!$P$94)</c:f>
              <c:numCache>
                <c:formatCode>_-* #,##0_-;\-* #,##0_-;_-* "-"??_-;_-@_-</c:formatCode>
                <c:ptCount val="7"/>
                <c:pt idx="0">
                  <c:v>29496.272980000002</c:v>
                </c:pt>
                <c:pt idx="1">
                  <c:v>56689.431899999996</c:v>
                </c:pt>
                <c:pt idx="2">
                  <c:v>38251.277926478724</c:v>
                </c:pt>
                <c:pt idx="3">
                  <c:v>226.256</c:v>
                </c:pt>
                <c:pt idx="4">
                  <c:v>8209.7039999999997</c:v>
                </c:pt>
                <c:pt idx="5">
                  <c:v>39656.383800000003</c:v>
                </c:pt>
                <c:pt idx="6">
                  <c:v>30722.954717999997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4-4987-9C7C-F55B0EFA4192}"/>
            </c:ext>
          </c:extLst>
        </c:ser>
        <c:ser>
          <c:idx val="1"/>
          <c:order val="1"/>
          <c:tx>
            <c:strRef>
              <c:f>Resumen!$Q$76</c:f>
              <c:strCache>
                <c:ptCount val="1"/>
                <c:pt idx="0">
                  <c:v>Ene-Abr 2021</c:v>
                </c:pt>
              </c:strCache>
            </c:strRef>
          </c:tx>
          <c:spPr>
            <a:solidFill>
              <a:srgbClr val="9D2449"/>
            </a:solidFill>
            <a:ln>
              <a:solidFill>
                <a:srgbClr val="9D2449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9D2449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(Resumen!$A$75:$B$77,Resumen!$A$79:$B$96)</c15:sqref>
                  </c15:fullRef>
                </c:ext>
              </c:extLst>
              <c:f>(Resumen!$A$75:$B$75,Resumen!$A$79:$B$79,Resumen!$A$82:$B$82,Resumen!$A$85:$B$85,Resumen!$A$88:$B$88,Resumen!$A$91:$B$91,Resumen!$A$94:$B$94,Resumen!$A$96:$B$96)</c:f>
              <c:multiLvlStrCache>
                <c:ptCount val="7"/>
                <c:lvl>
                  <c:pt idx="0">
                    <c:v>Mexicanas</c:v>
                  </c:pt>
                  <c:pt idx="1">
                    <c:v>Mexicanas</c:v>
                  </c:pt>
                  <c:pt idx="2">
                    <c:v>Estadounidenses</c:v>
                  </c:pt>
                  <c:pt idx="3">
                    <c:v>Canadienses</c:v>
                  </c:pt>
                  <c:pt idx="4">
                    <c:v>Centro y Sudamericanas</c:v>
                  </c:pt>
                  <c:pt idx="5">
                    <c:v>Europeas</c:v>
                  </c:pt>
                  <c:pt idx="6">
                    <c:v>Asiáticas</c:v>
                  </c:pt>
                </c:lvl>
                <c:lvl>
                  <c:pt idx="0">
                    <c:v>Regular Nacional</c:v>
                  </c:pt>
                  <c:pt idx="1">
                    <c:v>Regular Internacional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(Resumen!$P$76:$P$77,Resumen!$P$79:$P$96)</c15:sqref>
                  </c15:fullRef>
                </c:ext>
              </c:extLst>
              <c:f>(Resumen!$P$76,Resumen!$P$80,Resumen!$P$83,Resumen!$P$86,Resumen!$P$89,Resumen!$P$92,Resumen!$P$95)</c:f>
              <c:numCache>
                <c:formatCode>0.0%</c:formatCode>
                <c:ptCount val="7"/>
                <c:pt idx="0" formatCode="_-* #,##0_-;\-* #,##0_-;_-* &quot;-&quot;??_-;_-@_-">
                  <c:v>34086.683969999998</c:v>
                </c:pt>
                <c:pt idx="1" formatCode="_-* #,##0_-;\-* #,##0_-;_-* &quot;-&quot;??_-;_-@_-">
                  <c:v>74273.104519999993</c:v>
                </c:pt>
                <c:pt idx="2" formatCode="_-* #,##0_-;\-* #,##0_-;_-* &quot;-&quot;??_-;_-@_-">
                  <c:v>45310.333857440164</c:v>
                </c:pt>
                <c:pt idx="3" formatCode="_-* #,##0_-;\-* #,##0_-;_-* &quot;-&quot;??_-;_-@_-">
                  <c:v>1253.4550000000002</c:v>
                </c:pt>
                <c:pt idx="4" formatCode="_-* #,##0_-;\-* #,##0_-;_-* &quot;-&quot;??_-;_-@_-">
                  <c:v>5716.5651999999991</c:v>
                </c:pt>
                <c:pt idx="5" formatCode="_-* #,##0_-;\-* #,##0_-;_-* &quot;-&quot;??_-;_-@_-">
                  <c:v>57871.587599999999</c:v>
                </c:pt>
                <c:pt idx="6" formatCode="_-* #,##0_-;\-* #,##0_-;_-* &quot;-&quot;??_-;_-@_-">
                  <c:v>38379.892750000006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4-4987-9C7C-F55B0EFA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668098480"/>
        <c:axId val="-668097936"/>
      </c:barChart>
      <c:barChart>
        <c:barDir val="col"/>
        <c:grouping val="clustered"/>
        <c:varyColors val="0"/>
        <c:ser>
          <c:idx val="2"/>
          <c:order val="2"/>
          <c:tx>
            <c:strRef>
              <c:f>Resumen!$C$77</c:f>
              <c:strCache>
                <c:ptCount val="1"/>
                <c:pt idx="0">
                  <c:v>Var %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34124AEE-2B4D-4493-85EC-7A38D37FCA37}" type="CELLRANGE">
                      <a:rPr lang="en-US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204-4987-9C7C-F55B0EFA419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89F3A52D-92C6-4FA2-9384-1F9CD229BB14}" type="CELLRANGE">
                      <a:rPr lang="es-MX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204-4987-9C7C-F55B0EFA419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5048FB81-58FC-4D37-8EB6-021695B21171}" type="CELLRANGE">
                      <a:rPr lang="es-MX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204-4987-9C7C-F55B0EFA419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BFF438EC-176B-423D-B817-544DB71DAFA7}" type="CELLRANGE">
                      <a:rPr lang="es-MX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204-4987-9C7C-F55B0EFA419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6441D6A-8E74-4051-8F56-FD7CDBF1FE54}" type="CELLRANGE">
                      <a:rPr lang="es-MX"/>
                      <a:pPr/>
                      <a:t>[CELLRANGE]</a:t>
                    </a:fld>
                    <a:endParaRPr lang="es-MX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204-4987-9C7C-F55B0EFA4192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FADE1B48-2601-400E-976A-6A95CE5C7242}" type="CELLRANGE">
                      <a:rPr lang="es-MX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204-4987-9C7C-F55B0EFA419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3A8DAB00-B41C-467E-92CB-F2396E0615BB}" type="CELLRANGE">
                      <a:rPr lang="es-MX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noFill/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204-4987-9C7C-F55B0EFA4192}"/>
                </c:ext>
              </c:extLst>
            </c:dLbl>
            <c:spPr>
              <a:noFill/>
              <a:ln>
                <a:solidFill>
                  <a:srgbClr val="FF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(Resumen!$A$75:$B$77,Resumen!$A$79:$B$96)</c15:sqref>
                  </c15:fullRef>
                </c:ext>
              </c:extLst>
              <c:f>(Resumen!$A$75:$B$75,Resumen!$A$79:$B$79,Resumen!$A$82:$B$82,Resumen!$A$85:$B$85,Resumen!$A$88:$B$88,Resumen!$A$91:$B$91,Resumen!$A$94:$B$94,Resumen!$A$96:$B$96)</c:f>
              <c:multiLvlStrCache>
                <c:ptCount val="7"/>
                <c:lvl>
                  <c:pt idx="0">
                    <c:v>Mexicanas</c:v>
                  </c:pt>
                  <c:pt idx="1">
                    <c:v>Mexicanas</c:v>
                  </c:pt>
                  <c:pt idx="2">
                    <c:v>Estadounidenses</c:v>
                  </c:pt>
                  <c:pt idx="3">
                    <c:v>Canadienses</c:v>
                  </c:pt>
                  <c:pt idx="4">
                    <c:v>Centro y Sudamericanas</c:v>
                  </c:pt>
                  <c:pt idx="5">
                    <c:v>Europeas</c:v>
                  </c:pt>
                  <c:pt idx="6">
                    <c:v>Asiáticas</c:v>
                  </c:pt>
                </c:lvl>
                <c:lvl>
                  <c:pt idx="0">
                    <c:v>Regular Nacional</c:v>
                  </c:pt>
                  <c:pt idx="1">
                    <c:v>Regular Internacional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(Resumen!$Q$77,Resumen!$Q$79:$Q$96)</c15:sqref>
                  </c15:fullRef>
                </c:ext>
              </c:extLst>
              <c:f>(Resumen!$Q$77,Resumen!$Q$81,Resumen!$Q$84,Resumen!$Q$87,Resumen!$Q$90,Resumen!$Q$93,Resumen!$Q$96)</c:f>
              <c:numCache>
                <c:formatCode>General</c:formatCode>
                <c:ptCount val="7"/>
                <c:pt idx="0" formatCode="_-* #,##0_-;\-* #,##0_-;_-* &quot;-&quot;??_-;_-@_-">
                  <c:v>62086.683969999998</c:v>
                </c:pt>
                <c:pt idx="1" formatCode="_-* #,##0_-;\-* #,##0_-;_-* &quot;-&quot;??_-;_-@_-">
                  <c:v>102273.10451999999</c:v>
                </c:pt>
                <c:pt idx="2" formatCode="_-* #,##0_-;\-* #,##0_-;_-* &quot;-&quot;??_-;_-@_-">
                  <c:v>73310.333857440157</c:v>
                </c:pt>
                <c:pt idx="3" formatCode="_-* #,##0_-;\-* #,##0_-;_-* &quot;-&quot;??_-;_-@_-">
                  <c:v>29253.455000000002</c:v>
                </c:pt>
                <c:pt idx="4" formatCode="_-* #,##0_-;\-* #,##0_-;_-* &quot;-&quot;??_-;_-@_-">
                  <c:v>36209.703999999998</c:v>
                </c:pt>
                <c:pt idx="5" formatCode="_-* #,##0_-;\-* #,##0_-;_-* &quot;-&quot;??_-;_-@_-">
                  <c:v>85871.587599999999</c:v>
                </c:pt>
                <c:pt idx="6" formatCode="_-* #,##0_-;\-* #,##0_-;_-* &quot;-&quot;??_-;_-@_-">
                  <c:v>66379.892749999999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(Resumen!$P$77,Resumen!$P$79:$P$96)</c15:f>
                <c15:dlblRangeCache>
                  <c:ptCount val="19"/>
                  <c:pt idx="0">
                    <c:v>▲15.6%</c:v>
                  </c:pt>
                  <c:pt idx="1">
                    <c:v> 56,689 </c:v>
                  </c:pt>
                  <c:pt idx="2">
                    <c:v> 74,273 </c:v>
                  </c:pt>
                  <c:pt idx="3">
                    <c:v>▲31.0%</c:v>
                  </c:pt>
                  <c:pt idx="4">
                    <c:v> 38,251 </c:v>
                  </c:pt>
                  <c:pt idx="5">
                    <c:v> 45,310 </c:v>
                  </c:pt>
                  <c:pt idx="6">
                    <c:v>▲18.5%</c:v>
                  </c:pt>
                  <c:pt idx="7">
                    <c:v> 226 </c:v>
                  </c:pt>
                  <c:pt idx="8">
                    <c:v> 1,253 </c:v>
                  </c:pt>
                  <c:pt idx="9">
                    <c:v>▲454.0%</c:v>
                  </c:pt>
                  <c:pt idx="10">
                    <c:v> 8,210 </c:v>
                  </c:pt>
                  <c:pt idx="11">
                    <c:v> 5,717 </c:v>
                  </c:pt>
                  <c:pt idx="12">
                    <c:v>▼30.4%</c:v>
                  </c:pt>
                  <c:pt idx="13">
                    <c:v> 39,656 </c:v>
                  </c:pt>
                  <c:pt idx="14">
                    <c:v> 57,872 </c:v>
                  </c:pt>
                  <c:pt idx="15">
                    <c:v>▲45.9%</c:v>
                  </c:pt>
                  <c:pt idx="16">
                    <c:v> 30,723 </c:v>
                  </c:pt>
                  <c:pt idx="17">
                    <c:v> 38,380 </c:v>
                  </c:pt>
                  <c:pt idx="18">
                    <c:v>▲24.9%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0204-4987-9C7C-F55B0EFA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61084632"/>
        <c:axId val="761074464"/>
      </c:barChart>
      <c:catAx>
        <c:axId val="-66809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668097936"/>
        <c:crosses val="autoZero"/>
        <c:auto val="1"/>
        <c:lblAlgn val="ctr"/>
        <c:lblOffset val="100"/>
        <c:tickLblSkip val="1"/>
        <c:noMultiLvlLbl val="0"/>
      </c:catAx>
      <c:valAx>
        <c:axId val="-66809793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668098480"/>
        <c:crosses val="autoZero"/>
        <c:crossBetween val="between"/>
      </c:valAx>
      <c:valAx>
        <c:axId val="761074464"/>
        <c:scaling>
          <c:orientation val="minMax"/>
        </c:scaling>
        <c:delete val="1"/>
        <c:axPos val="r"/>
        <c:numFmt formatCode="_-* #,##0_-;\-* #,##0_-;_-* &quot;-&quot;??_-;_-@_-" sourceLinked="1"/>
        <c:majorTickMark val="out"/>
        <c:minorTickMark val="none"/>
        <c:tickLblPos val="nextTo"/>
        <c:crossAx val="761084632"/>
        <c:crosses val="max"/>
        <c:crossBetween val="between"/>
      </c:valAx>
      <c:catAx>
        <c:axId val="761084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1074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312776</xdr:colOff>
      <xdr:row>4</xdr:row>
      <xdr:rowOff>26021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71E05D6-3D04-43EF-8A68-4D1E565CC7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4" t="5794" r="8448" b="87299"/>
        <a:stretch/>
      </xdr:blipFill>
      <xdr:spPr>
        <a:xfrm>
          <a:off x="0" y="0"/>
          <a:ext cx="7075526" cy="764209"/>
        </a:xfrm>
        <a:prstGeom prst="rect">
          <a:avLst/>
        </a:prstGeom>
      </xdr:spPr>
    </xdr:pic>
    <xdr:clientData/>
  </xdr:twoCellAnchor>
  <xdr:twoCellAnchor editAs="absolute">
    <xdr:from>
      <xdr:col>2</xdr:col>
      <xdr:colOff>0</xdr:colOff>
      <xdr:row>7</xdr:row>
      <xdr:rowOff>0</xdr:rowOff>
    </xdr:from>
    <xdr:to>
      <xdr:col>15</xdr:col>
      <xdr:colOff>843243</xdr:colOff>
      <xdr:row>26</xdr:row>
      <xdr:rowOff>17510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2348DD65-AB1A-4DC3-B89D-6523E50C322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0</xdr:colOff>
      <xdr:row>52</xdr:row>
      <xdr:rowOff>0</xdr:rowOff>
    </xdr:from>
    <xdr:to>
      <xdr:col>15</xdr:col>
      <xdr:colOff>843243</xdr:colOff>
      <xdr:row>71</xdr:row>
      <xdr:rowOff>5603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D2B93792-5D59-4C5B-B8B9-0A349AFA702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122276</xdr:colOff>
      <xdr:row>4</xdr:row>
      <xdr:rowOff>2209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191E557-2BAB-40EE-A7DD-1B0FD4800A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4" t="5794" r="8448" b="87299"/>
        <a:stretch/>
      </xdr:blipFill>
      <xdr:spPr>
        <a:xfrm>
          <a:off x="0" y="0"/>
          <a:ext cx="7075526" cy="7642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122276</xdr:colOff>
      <xdr:row>4</xdr:row>
      <xdr:rowOff>2209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BE64AB9-89D0-4E03-9C28-5CD9712B71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4" t="5794" r="8448" b="87299"/>
        <a:stretch/>
      </xdr:blipFill>
      <xdr:spPr>
        <a:xfrm>
          <a:off x="0" y="0"/>
          <a:ext cx="7075526" cy="7642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122276</xdr:colOff>
      <xdr:row>4</xdr:row>
      <xdr:rowOff>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DBAE51-808E-4532-AA43-77B7A76FF0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4" t="5794" r="8448" b="87299"/>
        <a:stretch/>
      </xdr:blipFill>
      <xdr:spPr>
        <a:xfrm>
          <a:off x="0" y="0"/>
          <a:ext cx="7075526" cy="7642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479463</xdr:colOff>
      <xdr:row>4</xdr:row>
      <xdr:rowOff>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3CFD13-4D88-4AFC-867B-BCC7290BA7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4" t="5794" r="8448" b="87299"/>
        <a:stretch/>
      </xdr:blipFill>
      <xdr:spPr>
        <a:xfrm>
          <a:off x="0" y="0"/>
          <a:ext cx="7075526" cy="7642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122276</xdr:colOff>
      <xdr:row>4</xdr:row>
      <xdr:rowOff>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4B0933-F9A7-4969-AD01-5B54523E11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4" t="5794" r="8448" b="87299"/>
        <a:stretch/>
      </xdr:blipFill>
      <xdr:spPr>
        <a:xfrm>
          <a:off x="0" y="0"/>
          <a:ext cx="7075526" cy="7642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122276</xdr:colOff>
      <xdr:row>4</xdr:row>
      <xdr:rowOff>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ABFDE2-4C09-4375-8002-5DEA064628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4" t="5794" r="8448" b="87299"/>
        <a:stretch/>
      </xdr:blipFill>
      <xdr:spPr>
        <a:xfrm>
          <a:off x="0" y="0"/>
          <a:ext cx="7075526" cy="76420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122276</xdr:colOff>
      <xdr:row>4</xdr:row>
      <xdr:rowOff>2209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E1BE41E-F123-478E-81E4-D401CFCA6E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4" t="5794" r="8448" b="87299"/>
        <a:stretch/>
      </xdr:blipFill>
      <xdr:spPr>
        <a:xfrm>
          <a:off x="0" y="0"/>
          <a:ext cx="7075526" cy="76420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479463</xdr:colOff>
      <xdr:row>4</xdr:row>
      <xdr:rowOff>2209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F0476A-EFCA-4703-8DF8-5E3254F45A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4" t="5794" r="8448" b="87299"/>
        <a:stretch/>
      </xdr:blipFill>
      <xdr:spPr>
        <a:xfrm>
          <a:off x="0" y="0"/>
          <a:ext cx="7075526" cy="764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GMX">
  <a:themeElements>
    <a:clrScheme name="GMX">
      <a:dk1>
        <a:sysClr val="windowText" lastClr="000000"/>
      </a:dk1>
      <a:lt1>
        <a:sysClr val="window" lastClr="FFFFFF"/>
      </a:lt1>
      <a:dk2>
        <a:srgbClr val="621132"/>
      </a:dk2>
      <a:lt2>
        <a:srgbClr val="FFFFFF"/>
      </a:lt2>
      <a:accent1>
        <a:srgbClr val="9D2449"/>
      </a:accent1>
      <a:accent2>
        <a:srgbClr val="D4C19C"/>
      </a:accent2>
      <a:accent3>
        <a:srgbClr val="285C4D"/>
      </a:accent3>
      <a:accent4>
        <a:srgbClr val="56242A"/>
      </a:accent4>
      <a:accent5>
        <a:srgbClr val="B38E5D"/>
      </a:accent5>
      <a:accent6>
        <a:srgbClr val="13322B"/>
      </a:accent6>
      <a:hlink>
        <a:srgbClr val="13322B"/>
      </a:hlink>
      <a:folHlink>
        <a:srgbClr val="B38E5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5"/>
  <sheetViews>
    <sheetView showGridLines="0" tabSelected="1" zoomScale="80" zoomScaleNormal="80" workbookViewId="0"/>
  </sheetViews>
  <sheetFormatPr baseColWidth="10" defaultRowHeight="12.75" x14ac:dyDescent="0.2"/>
  <cols>
    <col min="1" max="1" width="2.85546875" customWidth="1"/>
    <col min="2" max="2" width="20.7109375" style="20" customWidth="1"/>
    <col min="3" max="3" width="9" style="20" customWidth="1"/>
    <col min="4" max="4" width="11.85546875" style="20" bestFit="1" customWidth="1"/>
    <col min="5" max="14" width="11.42578125" style="20" customWidth="1"/>
    <col min="15" max="15" width="9.5703125" style="20" customWidth="1"/>
    <col min="16" max="16" width="13.28515625" style="20" customWidth="1"/>
  </cols>
  <sheetData>
    <row r="1" spans="2:16" ht="15.75" x14ac:dyDescent="0.25">
      <c r="P1" s="7">
        <v>2021</v>
      </c>
    </row>
    <row r="2" spans="2:16" ht="15.75" x14ac:dyDescent="0.25">
      <c r="K2" s="21" t="s">
        <v>60</v>
      </c>
    </row>
    <row r="5" spans="2:16" s="11" customForma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2:16" ht="15" x14ac:dyDescent="0.2">
      <c r="B6" s="130" t="s">
        <v>151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2:16" s="11" customFormat="1" ht="15" x14ac:dyDescent="0.25">
      <c r="B7" s="6"/>
      <c r="C7" s="6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2:16" s="11" customFormat="1" ht="15" x14ac:dyDescent="0.25">
      <c r="B8" s="6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2:16" ht="15" x14ac:dyDescent="0.25">
      <c r="B9" s="6"/>
      <c r="C9" s="6"/>
    </row>
    <row r="10" spans="2:16" ht="15" x14ac:dyDescent="0.25">
      <c r="B10" s="6"/>
      <c r="C10" s="6"/>
    </row>
    <row r="11" spans="2:16" ht="15" x14ac:dyDescent="0.25">
      <c r="B11" s="6"/>
      <c r="C11" s="6"/>
    </row>
    <row r="12" spans="2:16" ht="15" x14ac:dyDescent="0.25">
      <c r="B12" s="6"/>
      <c r="C12" s="6"/>
    </row>
    <row r="13" spans="2:16" ht="15" x14ac:dyDescent="0.25">
      <c r="B13" s="6"/>
      <c r="C13" s="6"/>
    </row>
    <row r="14" spans="2:16" ht="15" x14ac:dyDescent="0.25">
      <c r="B14" s="6"/>
      <c r="C14" s="6"/>
    </row>
    <row r="15" spans="2:16" ht="15" x14ac:dyDescent="0.25">
      <c r="B15" s="6"/>
      <c r="C15" s="6"/>
    </row>
    <row r="16" spans="2:16" ht="15" x14ac:dyDescent="0.25">
      <c r="B16" s="6"/>
      <c r="C16" s="6"/>
    </row>
    <row r="17" spans="1:17" ht="15" x14ac:dyDescent="0.25">
      <c r="B17" s="6"/>
      <c r="C17" s="6"/>
    </row>
    <row r="18" spans="1:17" ht="15" x14ac:dyDescent="0.25">
      <c r="B18" s="6"/>
      <c r="C18" s="6"/>
    </row>
    <row r="19" spans="1:17" ht="15" x14ac:dyDescent="0.25">
      <c r="B19" s="6"/>
      <c r="C19" s="6"/>
    </row>
    <row r="20" spans="1:17" ht="15" x14ac:dyDescent="0.25">
      <c r="B20" s="6"/>
      <c r="C20" s="6"/>
    </row>
    <row r="21" spans="1:17" ht="15" x14ac:dyDescent="0.25">
      <c r="B21" s="6"/>
      <c r="C21" s="6"/>
    </row>
    <row r="22" spans="1:17" ht="15" x14ac:dyDescent="0.25">
      <c r="B22" s="6"/>
      <c r="C22" s="6"/>
    </row>
    <row r="23" spans="1:17" ht="15" x14ac:dyDescent="0.25">
      <c r="B23" s="6"/>
      <c r="C23" s="6"/>
    </row>
    <row r="24" spans="1:17" ht="15" x14ac:dyDescent="0.25">
      <c r="B24" s="6"/>
      <c r="C24" s="6"/>
    </row>
    <row r="25" spans="1:17" ht="15" x14ac:dyDescent="0.25">
      <c r="B25" s="6"/>
      <c r="C25" s="6"/>
    </row>
    <row r="26" spans="1:17" ht="15" x14ac:dyDescent="0.25">
      <c r="B26" s="6"/>
      <c r="C26" s="6"/>
    </row>
    <row r="28" spans="1:17" x14ac:dyDescent="0.2">
      <c r="B28" s="133" t="s">
        <v>119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64">
        <v>3500</v>
      </c>
    </row>
    <row r="29" spans="1:17" ht="30" customHeight="1" x14ac:dyDescent="0.2">
      <c r="B29" s="22" t="s">
        <v>94</v>
      </c>
      <c r="C29" s="22" t="s">
        <v>117</v>
      </c>
      <c r="D29" s="22" t="s">
        <v>96</v>
      </c>
      <c r="E29" s="22" t="s">
        <v>97</v>
      </c>
      <c r="F29" s="22" t="s">
        <v>98</v>
      </c>
      <c r="G29" s="22" t="s">
        <v>99</v>
      </c>
      <c r="H29" s="22" t="s">
        <v>100</v>
      </c>
      <c r="I29" s="22" t="s">
        <v>101</v>
      </c>
      <c r="J29" s="22" t="s">
        <v>102</v>
      </c>
      <c r="K29" s="22" t="s">
        <v>103</v>
      </c>
      <c r="L29" s="22" t="s">
        <v>104</v>
      </c>
      <c r="M29" s="22" t="s">
        <v>105</v>
      </c>
      <c r="N29" s="22" t="s">
        <v>106</v>
      </c>
      <c r="O29" s="22" t="s">
        <v>107</v>
      </c>
      <c r="P29" s="33" t="s">
        <v>176</v>
      </c>
      <c r="Q29" s="65"/>
    </row>
    <row r="30" spans="1:17" x14ac:dyDescent="0.2">
      <c r="A30" s="8" t="s">
        <v>94</v>
      </c>
      <c r="B30" s="132" t="s">
        <v>88</v>
      </c>
      <c r="C30" s="31">
        <v>2020</v>
      </c>
      <c r="D30" s="23">
        <v>4433.7030000000004</v>
      </c>
      <c r="E30" s="23">
        <v>4091.826</v>
      </c>
      <c r="F30" s="23">
        <v>3142.0050000000001</v>
      </c>
      <c r="G30" s="23">
        <v>413.22500000000002</v>
      </c>
      <c r="H30" s="23">
        <v>385.64100000000002</v>
      </c>
      <c r="I30" s="23">
        <v>886.07600000000002</v>
      </c>
      <c r="J30" s="23">
        <v>1672.9690000000001</v>
      </c>
      <c r="K30" s="23">
        <v>2120.2710000000002</v>
      </c>
      <c r="L30" s="23">
        <v>2317.7289999999998</v>
      </c>
      <c r="M30" s="23">
        <v>2708.7809999999999</v>
      </c>
      <c r="N30" s="23">
        <v>2920.098</v>
      </c>
      <c r="O30" s="23">
        <v>3144.1370000000002</v>
      </c>
      <c r="P30" s="34">
        <f>SUM(D30:G30)</f>
        <v>12080.759</v>
      </c>
      <c r="Q30" s="10" t="s">
        <v>177</v>
      </c>
    </row>
    <row r="31" spans="1:17" x14ac:dyDescent="0.2">
      <c r="A31" s="8"/>
      <c r="B31" s="132"/>
      <c r="C31" s="26">
        <v>2021</v>
      </c>
      <c r="D31" s="27">
        <f>PAXREG!B18/1000</f>
        <v>2703.105</v>
      </c>
      <c r="E31" s="27">
        <f>PAXREG!C18/1000</f>
        <v>2221.9470000000001</v>
      </c>
      <c r="F31" s="27">
        <f>PAXREG!D18/1000</f>
        <v>3169.991</v>
      </c>
      <c r="G31" s="27">
        <f>PAXREG!E18/1000</f>
        <v>3478.623</v>
      </c>
      <c r="H31" s="27">
        <f>PAXREG!F18/1000</f>
        <v>0</v>
      </c>
      <c r="I31" s="27">
        <f>PAXREG!G18/1000</f>
        <v>0</v>
      </c>
      <c r="J31" s="27">
        <f>PAXREG!H18/1000</f>
        <v>0</v>
      </c>
      <c r="K31" s="27">
        <f>PAXREG!I18/1000</f>
        <v>0</v>
      </c>
      <c r="L31" s="27">
        <f>PAXREG!J18/1000</f>
        <v>0</v>
      </c>
      <c r="M31" s="27">
        <f>PAXREG!K18/1000</f>
        <v>0</v>
      </c>
      <c r="N31" s="27">
        <f>PAXREG!L18/1000</f>
        <v>0</v>
      </c>
      <c r="O31" s="27">
        <f>PAXREG!M18/1000</f>
        <v>0</v>
      </c>
      <c r="P31" s="35">
        <f>SUM(D31:G31)</f>
        <v>11573.665999999999</v>
      </c>
      <c r="Q31" s="10" t="s">
        <v>178</v>
      </c>
    </row>
    <row r="32" spans="1:17" x14ac:dyDescent="0.2">
      <c r="A32" s="8"/>
      <c r="B32" s="132"/>
      <c r="C32" s="29" t="s">
        <v>118</v>
      </c>
      <c r="D32" s="30" t="str">
        <f>IF(D31/D30-1&gt;=0,"▲"&amp;TEXT(ABS(D31/D30-1),"0.0%"),"▼"&amp;TEXT(ABS(D31/D30-1),"0.0%"))</f>
        <v>▼39.0%</v>
      </c>
      <c r="E32" s="30" t="str">
        <f>IF(E31/E30-1&gt;=0,"▲"&amp;TEXT(ABS(E31/E30-1),"0.0%"),"▼"&amp;TEXT(ABS(E31/E30-1),"0.0%"))</f>
        <v>▼45.7%</v>
      </c>
      <c r="F32" s="30" t="str">
        <f>IF(F31/F30-1&gt;=0,"▲"&amp;TEXT(ABS(F31/F30-1),"0.0%"),"▼"&amp;TEXT(ABS(F31/F30-1),"0.0%"))</f>
        <v>▲0.9%</v>
      </c>
      <c r="G32" s="30" t="str">
        <f>IF(G31/G30-1&gt;=0,"▲"&amp;TEXT(ABS(G31/G30-1),"0.0%"),"▼"&amp;TEXT(ABS(G31/G30-1),"0.0%"))</f>
        <v>▲741.8%</v>
      </c>
      <c r="H32" s="66" t="str">
        <f t="shared" ref="H32:P32" si="0">IF(H31/H30-1&gt;=0,"▲"&amp;TEXT(ABS(H31/H30-1),"0.0%"),"▼"&amp;TEXT(ABS(H31/H30-1),"0.0%"))</f>
        <v>▼100.0%</v>
      </c>
      <c r="I32" s="66" t="str">
        <f t="shared" si="0"/>
        <v>▼100.0%</v>
      </c>
      <c r="J32" s="66" t="str">
        <f t="shared" si="0"/>
        <v>▼100.0%</v>
      </c>
      <c r="K32" s="66" t="str">
        <f t="shared" si="0"/>
        <v>▼100.0%</v>
      </c>
      <c r="L32" s="66" t="str">
        <f t="shared" si="0"/>
        <v>▼100.0%</v>
      </c>
      <c r="M32" s="66" t="str">
        <f t="shared" si="0"/>
        <v>▼100.0%</v>
      </c>
      <c r="N32" s="66" t="str">
        <f t="shared" si="0"/>
        <v>▼100.0%</v>
      </c>
      <c r="O32" s="66" t="str">
        <f t="shared" si="0"/>
        <v>▼100.0%</v>
      </c>
      <c r="P32" s="68" t="str">
        <f t="shared" si="0"/>
        <v>▼4.2%</v>
      </c>
      <c r="Q32" s="64">
        <f>MAX(P30:P31)+Q28</f>
        <v>15580.759</v>
      </c>
    </row>
    <row r="33" spans="1:17" ht="30" customHeight="1" x14ac:dyDescent="0.2">
      <c r="B33" s="22" t="s">
        <v>95</v>
      </c>
      <c r="C33" s="22" t="s">
        <v>117</v>
      </c>
      <c r="D33" s="22" t="s">
        <v>96</v>
      </c>
      <c r="E33" s="22" t="s">
        <v>97</v>
      </c>
      <c r="F33" s="22" t="s">
        <v>98</v>
      </c>
      <c r="G33" s="22" t="s">
        <v>99</v>
      </c>
      <c r="H33" s="22" t="s">
        <v>100</v>
      </c>
      <c r="I33" s="22" t="s">
        <v>101</v>
      </c>
      <c r="J33" s="22" t="s">
        <v>102</v>
      </c>
      <c r="K33" s="22" t="s">
        <v>103</v>
      </c>
      <c r="L33" s="22" t="s">
        <v>104</v>
      </c>
      <c r="M33" s="22" t="s">
        <v>105</v>
      </c>
      <c r="N33" s="22" t="s">
        <v>106</v>
      </c>
      <c r="O33" s="22" t="s">
        <v>107</v>
      </c>
      <c r="P33" s="33" t="str">
        <f>P29</f>
        <v>Acumulado Ene-Abr</v>
      </c>
      <c r="Q33" s="65"/>
    </row>
    <row r="34" spans="1:17" x14ac:dyDescent="0.2">
      <c r="A34" s="8" t="s">
        <v>95</v>
      </c>
      <c r="B34" s="132" t="s">
        <v>88</v>
      </c>
      <c r="C34" s="31">
        <v>2020</v>
      </c>
      <c r="D34" s="38">
        <v>1473.3320000000001</v>
      </c>
      <c r="E34" s="38">
        <v>1224.1410000000001</v>
      </c>
      <c r="F34" s="38">
        <v>789.63900000000001</v>
      </c>
      <c r="G34" s="38">
        <v>35.777999999999999</v>
      </c>
      <c r="H34" s="38">
        <v>25.125</v>
      </c>
      <c r="I34" s="38">
        <v>110.27</v>
      </c>
      <c r="J34" s="38">
        <v>237.85400000000001</v>
      </c>
      <c r="K34" s="38">
        <v>303.63299999999998</v>
      </c>
      <c r="L34" s="38">
        <v>297.24400000000003</v>
      </c>
      <c r="M34" s="38">
        <v>364.00400000000002</v>
      </c>
      <c r="N34" s="38">
        <v>427.08800000000002</v>
      </c>
      <c r="O34" s="38">
        <v>608.53899999999999</v>
      </c>
      <c r="P34" s="34">
        <f>SUM(D34:G34)</f>
        <v>3522.89</v>
      </c>
      <c r="Q34" s="65"/>
    </row>
    <row r="35" spans="1:17" x14ac:dyDescent="0.2">
      <c r="A35" s="8"/>
      <c r="B35" s="132"/>
      <c r="C35" s="26">
        <v>2021</v>
      </c>
      <c r="D35" s="27">
        <f>PAXREG!B29/1000</f>
        <v>553.39400000000001</v>
      </c>
      <c r="E35" s="27">
        <f>PAXREG!C29/1000</f>
        <v>300.75</v>
      </c>
      <c r="F35" s="27">
        <f>PAXREG!D29/1000</f>
        <v>473.24200000000002</v>
      </c>
      <c r="G35" s="27">
        <f>PAXREG!E29/1000</f>
        <v>661.33299999999997</v>
      </c>
      <c r="H35" s="27">
        <f>PAXREG!F29/1000</f>
        <v>0</v>
      </c>
      <c r="I35" s="27">
        <f>PAXREG!G29/1000</f>
        <v>0</v>
      </c>
      <c r="J35" s="27">
        <f>PAXREG!H29/1000</f>
        <v>0</v>
      </c>
      <c r="K35" s="27">
        <f>PAXREG!I29/1000</f>
        <v>0</v>
      </c>
      <c r="L35" s="27">
        <f>PAXREG!J29/1000</f>
        <v>0</v>
      </c>
      <c r="M35" s="27">
        <f>PAXREG!K29/1000</f>
        <v>0</v>
      </c>
      <c r="N35" s="27">
        <f>PAXREG!L29/1000</f>
        <v>0</v>
      </c>
      <c r="O35" s="27">
        <f>PAXREG!M29/1000</f>
        <v>0</v>
      </c>
      <c r="P35" s="35">
        <f>SUM(D35:G35)</f>
        <v>1988.7190000000001</v>
      </c>
      <c r="Q35" s="65"/>
    </row>
    <row r="36" spans="1:17" x14ac:dyDescent="0.2">
      <c r="A36" s="8"/>
      <c r="B36" s="132"/>
      <c r="C36" s="29" t="s">
        <v>118</v>
      </c>
      <c r="D36" s="30" t="str">
        <f>IF(D35/D34-1&gt;=0,"▲"&amp;TEXT(ABS(D35/D34-1),"0.0%"),"▼"&amp;TEXT(ABS(D35/D34-1),"0.0%"))</f>
        <v>▼62.4%</v>
      </c>
      <c r="E36" s="30" t="str">
        <f>IF(E35/E34-1&gt;=0,"▲"&amp;TEXT(ABS(E35/E34-1),"0.0%"),"▼"&amp;TEXT(ABS(E35/E34-1),"0.0%"))</f>
        <v>▼75.4%</v>
      </c>
      <c r="F36" s="30" t="str">
        <f>IF(F35/F34-1&gt;=0,"▲"&amp;TEXT(ABS(F35/F34-1),"0.0%"),"▼"&amp;TEXT(ABS(F35/F34-1),"0.0%"))</f>
        <v>▼40.1%</v>
      </c>
      <c r="G36" s="30" t="str">
        <f>IF(G35/G34-1&gt;=0,"▲"&amp;TEXT(ABS(G35/G34-1),"0.0%"),"▼"&amp;TEXT(ABS(G35/G34-1),"0.0%"))</f>
        <v>▲1748.4%</v>
      </c>
      <c r="H36" s="66" t="str">
        <f t="shared" ref="H36" si="1">IF(H35/H34-1&gt;=0,"▲"&amp;TEXT(ABS(H35/H34-1),"0.0%"),"▼"&amp;TEXT(ABS(H35/H34-1),"0.0%"))</f>
        <v>▼100.0%</v>
      </c>
      <c r="I36" s="66" t="str">
        <f t="shared" ref="I36" si="2">IF(I35/I34-1&gt;=0,"▲"&amp;TEXT(ABS(I35/I34-1),"0.0%"),"▼"&amp;TEXT(ABS(I35/I34-1),"0.0%"))</f>
        <v>▼100.0%</v>
      </c>
      <c r="J36" s="66" t="str">
        <f t="shared" ref="J36" si="3">IF(J35/J34-1&gt;=0,"▲"&amp;TEXT(ABS(J35/J34-1),"0.0%"),"▼"&amp;TEXT(ABS(J35/J34-1),"0.0%"))</f>
        <v>▼100.0%</v>
      </c>
      <c r="K36" s="66" t="str">
        <f t="shared" ref="K36" si="4">IF(K35/K34-1&gt;=0,"▲"&amp;TEXT(ABS(K35/K34-1),"0.0%"),"▼"&amp;TEXT(ABS(K35/K34-1),"0.0%"))</f>
        <v>▼100.0%</v>
      </c>
      <c r="L36" s="66" t="str">
        <f t="shared" ref="L36" si="5">IF(L35/L34-1&gt;=0,"▲"&amp;TEXT(ABS(L35/L34-1),"0.0%"),"▼"&amp;TEXT(ABS(L35/L34-1),"0.0%"))</f>
        <v>▼100.0%</v>
      </c>
      <c r="M36" s="66" t="str">
        <f t="shared" ref="M36" si="6">IF(M35/M34-1&gt;=0,"▲"&amp;TEXT(ABS(M35/M34-1),"0.0%"),"▼"&amp;TEXT(ABS(M35/M34-1),"0.0%"))</f>
        <v>▼100.0%</v>
      </c>
      <c r="N36" s="66" t="str">
        <f t="shared" ref="N36" si="7">IF(N35/N34-1&gt;=0,"▲"&amp;TEXT(ABS(N35/N34-1),"0.0%"),"▼"&amp;TEXT(ABS(N35/N34-1),"0.0%"))</f>
        <v>▼100.0%</v>
      </c>
      <c r="O36" s="66" t="str">
        <f t="shared" ref="O36:P36" si="8">IF(O35/O34-1&gt;=0,"▲"&amp;TEXT(ABS(O35/O34-1),"0.0%"),"▼"&amp;TEXT(ABS(O35/O34-1),"0.0%"))</f>
        <v>▼100.0%</v>
      </c>
      <c r="P36" s="68" t="str">
        <f t="shared" si="8"/>
        <v>▼43.5%</v>
      </c>
      <c r="Q36" s="64">
        <f>MAX(P34:P35)+Q28</f>
        <v>7022.8899999999994</v>
      </c>
    </row>
    <row r="37" spans="1:17" x14ac:dyDescent="0.2">
      <c r="A37" s="8"/>
      <c r="B37" s="131" t="s">
        <v>89</v>
      </c>
      <c r="C37" s="31">
        <v>2020</v>
      </c>
      <c r="D37" s="38">
        <v>1930.8779999999999</v>
      </c>
      <c r="E37" s="38">
        <v>1830.7449999999999</v>
      </c>
      <c r="F37" s="38">
        <v>1225.348</v>
      </c>
      <c r="G37" s="39">
        <v>50.856000000000002</v>
      </c>
      <c r="H37" s="39">
        <v>68.227000000000004</v>
      </c>
      <c r="I37" s="38">
        <v>167.31100000000001</v>
      </c>
      <c r="J37" s="38">
        <v>473.16199999999998</v>
      </c>
      <c r="K37" s="38">
        <v>579.19000000000005</v>
      </c>
      <c r="L37" s="38">
        <v>633.45699999999999</v>
      </c>
      <c r="M37" s="38">
        <v>916.55399999999997</v>
      </c>
      <c r="N37" s="38">
        <v>1101.2280000000001</v>
      </c>
      <c r="O37" s="38">
        <v>1308.6130000000001</v>
      </c>
      <c r="P37" s="34">
        <f>SUM(D37:G37)</f>
        <v>5037.8269999999993</v>
      </c>
      <c r="Q37" s="65"/>
    </row>
    <row r="38" spans="1:17" x14ac:dyDescent="0.2">
      <c r="A38" s="8"/>
      <c r="B38" s="131"/>
      <c r="C38" s="26">
        <v>2021</v>
      </c>
      <c r="D38" s="27">
        <f>PAXREG!B35/1000</f>
        <v>1132.894</v>
      </c>
      <c r="E38" s="27">
        <f>PAXREG!C35/1000</f>
        <v>836.42499999999995</v>
      </c>
      <c r="F38" s="27">
        <f>PAXREG!D35/1000</f>
        <v>1478.759</v>
      </c>
      <c r="G38" s="27">
        <f>PAXREG!E35/1000</f>
        <v>1642.9369999999999</v>
      </c>
      <c r="H38" s="27">
        <f>PAXREG!F35/1000</f>
        <v>0</v>
      </c>
      <c r="I38" s="27">
        <f>PAXREG!G35/1000</f>
        <v>0</v>
      </c>
      <c r="J38" s="27">
        <f>PAXREG!H35/1000</f>
        <v>0</v>
      </c>
      <c r="K38" s="27">
        <f>PAXREG!I35/1000</f>
        <v>0</v>
      </c>
      <c r="L38" s="27">
        <f>PAXREG!J35/1000</f>
        <v>0</v>
      </c>
      <c r="M38" s="27">
        <f>PAXREG!K35/1000</f>
        <v>0</v>
      </c>
      <c r="N38" s="27">
        <f>PAXREG!L35/1000</f>
        <v>0</v>
      </c>
      <c r="O38" s="27">
        <f>PAXREG!M35/1000</f>
        <v>0</v>
      </c>
      <c r="P38" s="35">
        <f>SUM(D38:G38)</f>
        <v>5091.0149999999994</v>
      </c>
      <c r="Q38" s="65"/>
    </row>
    <row r="39" spans="1:17" x14ac:dyDescent="0.2">
      <c r="A39" s="8"/>
      <c r="B39" s="131"/>
      <c r="C39" s="29" t="s">
        <v>118</v>
      </c>
      <c r="D39" s="30" t="str">
        <f>IF(D38/D37-1&gt;=0,"▲"&amp;TEXT(ABS(D38/D37-1),"0.0%"),"▼"&amp;TEXT(ABS(D38/D37-1),"0.0%"))</f>
        <v>▼41.3%</v>
      </c>
      <c r="E39" s="30" t="str">
        <f>IF(E38/E37-1&gt;=0,"▲"&amp;TEXT(ABS(E38/E37-1),"0.0%"),"▼"&amp;TEXT(ABS(E38/E37-1),"0.0%"))</f>
        <v>▼54.3%</v>
      </c>
      <c r="F39" s="30" t="str">
        <f>IF(F38/F37-1&gt;=0,"▲"&amp;TEXT(ABS(F38/F37-1),"0.0%"),"▼"&amp;TEXT(ABS(F38/F37-1),"0.0%"))</f>
        <v>▲20.7%</v>
      </c>
      <c r="G39" s="30" t="str">
        <f>IF(G38/G37-1&gt;=0,"▲"&amp;TEXT(ABS(G38/G37-1),"0.0%"),"▼"&amp;TEXT(ABS(G38/G37-1),"0.0%"))</f>
        <v>▲3130.6%</v>
      </c>
      <c r="H39" s="66" t="str">
        <f t="shared" ref="H39" si="9">IF(H38/H37-1&gt;=0,"▲"&amp;TEXT(ABS(H38/H37-1),"0.0%"),"▼"&amp;TEXT(ABS(H38/H37-1),"0.0%"))</f>
        <v>▼100.0%</v>
      </c>
      <c r="I39" s="66" t="str">
        <f t="shared" ref="I39" si="10">IF(I38/I37-1&gt;=0,"▲"&amp;TEXT(ABS(I38/I37-1),"0.0%"),"▼"&amp;TEXT(ABS(I38/I37-1),"0.0%"))</f>
        <v>▼100.0%</v>
      </c>
      <c r="J39" s="66" t="str">
        <f t="shared" ref="J39" si="11">IF(J38/J37-1&gt;=0,"▲"&amp;TEXT(ABS(J38/J37-1),"0.0%"),"▼"&amp;TEXT(ABS(J38/J37-1),"0.0%"))</f>
        <v>▼100.0%</v>
      </c>
      <c r="K39" s="66" t="str">
        <f t="shared" ref="K39" si="12">IF(K38/K37-1&gt;=0,"▲"&amp;TEXT(ABS(K38/K37-1),"0.0%"),"▼"&amp;TEXT(ABS(K38/K37-1),"0.0%"))</f>
        <v>▼100.0%</v>
      </c>
      <c r="L39" s="66" t="str">
        <f t="shared" ref="L39" si="13">IF(L38/L37-1&gt;=0,"▲"&amp;TEXT(ABS(L38/L37-1),"0.0%"),"▼"&amp;TEXT(ABS(L38/L37-1),"0.0%"))</f>
        <v>▼100.0%</v>
      </c>
      <c r="M39" s="66" t="str">
        <f t="shared" ref="M39" si="14">IF(M38/M37-1&gt;=0,"▲"&amp;TEXT(ABS(M38/M37-1),"0.0%"),"▼"&amp;TEXT(ABS(M38/M37-1),"0.0%"))</f>
        <v>▼100.0%</v>
      </c>
      <c r="N39" s="66" t="str">
        <f t="shared" ref="N39" si="15">IF(N38/N37-1&gt;=0,"▲"&amp;TEXT(ABS(N38/N37-1),"0.0%"),"▼"&amp;TEXT(ABS(N38/N37-1),"0.0%"))</f>
        <v>▼100.0%</v>
      </c>
      <c r="O39" s="66" t="str">
        <f t="shared" ref="O39:P39" si="16">IF(O38/O37-1&gt;=0,"▲"&amp;TEXT(ABS(O38/O37-1),"0.0%"),"▼"&amp;TEXT(ABS(O38/O37-1),"0.0%"))</f>
        <v>▼100.0%</v>
      </c>
      <c r="P39" s="67" t="str">
        <f t="shared" si="16"/>
        <v>▲1.1%</v>
      </c>
      <c r="Q39" s="64">
        <f>MAX(P37:P38)+Q28</f>
        <v>8591.0149999999994</v>
      </c>
    </row>
    <row r="40" spans="1:17" x14ac:dyDescent="0.2">
      <c r="A40" s="8"/>
      <c r="B40" s="132" t="s">
        <v>92</v>
      </c>
      <c r="C40" s="31">
        <v>2020</v>
      </c>
      <c r="D40" s="38">
        <v>658.10199999999998</v>
      </c>
      <c r="E40" s="38">
        <v>656.69799999999998</v>
      </c>
      <c r="F40" s="38">
        <v>394.98700000000002</v>
      </c>
      <c r="G40" s="39">
        <v>2.8279999999999998</v>
      </c>
      <c r="H40" s="39">
        <v>3.702</v>
      </c>
      <c r="I40" s="39">
        <v>3.5059999999999998</v>
      </c>
      <c r="J40" s="39">
        <v>5.6429999999999998</v>
      </c>
      <c r="K40" s="39">
        <v>7.2640000000000002</v>
      </c>
      <c r="L40" s="39">
        <v>6.2169999999999996</v>
      </c>
      <c r="M40" s="39">
        <v>12.250999999999999</v>
      </c>
      <c r="N40" s="39">
        <v>23.92</v>
      </c>
      <c r="O40" s="39">
        <v>40.029000000000003</v>
      </c>
      <c r="P40" s="34">
        <f>SUM(D40:G40)</f>
        <v>1712.615</v>
      </c>
      <c r="Q40" s="65"/>
    </row>
    <row r="41" spans="1:17" x14ac:dyDescent="0.2">
      <c r="A41" s="8"/>
      <c r="B41" s="132"/>
      <c r="C41" s="26">
        <v>2021</v>
      </c>
      <c r="D41" s="36">
        <f>PAXREG!B49/1000</f>
        <v>30.795999999999999</v>
      </c>
      <c r="E41" s="36">
        <f>PAXREG!C49/1000</f>
        <v>4.9349999999999996</v>
      </c>
      <c r="F41" s="36">
        <f>PAXREG!D49/1000</f>
        <v>3.0539999999999998</v>
      </c>
      <c r="G41" s="36">
        <f>PAXREG!E49/1000</f>
        <v>3.7770000000000001</v>
      </c>
      <c r="H41" s="27">
        <f>PAXREG!F49/1000</f>
        <v>0</v>
      </c>
      <c r="I41" s="27">
        <f>PAXREG!G49/1000</f>
        <v>0</v>
      </c>
      <c r="J41" s="27">
        <f>PAXREG!H49/1000</f>
        <v>0</v>
      </c>
      <c r="K41" s="27">
        <f>PAXREG!I49/1000</f>
        <v>0</v>
      </c>
      <c r="L41" s="27">
        <f>PAXREG!J49/1000</f>
        <v>0</v>
      </c>
      <c r="M41" s="27">
        <f>PAXREG!K49/1000</f>
        <v>0</v>
      </c>
      <c r="N41" s="27">
        <f>PAXREG!L49/1000</f>
        <v>0</v>
      </c>
      <c r="O41" s="27">
        <f>PAXREG!M49/1000</f>
        <v>0</v>
      </c>
      <c r="P41" s="35">
        <f>SUM(D41:G41)</f>
        <v>42.562000000000005</v>
      </c>
      <c r="Q41" s="65"/>
    </row>
    <row r="42" spans="1:17" x14ac:dyDescent="0.2">
      <c r="A42" s="8"/>
      <c r="B42" s="132"/>
      <c r="C42" s="29" t="s">
        <v>118</v>
      </c>
      <c r="D42" s="30" t="str">
        <f>IF(D41/D40-1&gt;=0,"▲"&amp;TEXT(ABS(D41/D40-1),"0.0%"),"▼"&amp;TEXT(ABS(D41/D40-1),"0.0%"))</f>
        <v>▼95.3%</v>
      </c>
      <c r="E42" s="30" t="str">
        <f>IF(E41/E40-1&gt;=0,"▲"&amp;TEXT(ABS(E41/E40-1),"0.0%"),"▼"&amp;TEXT(ABS(E41/E40-1),"0.0%"))</f>
        <v>▼99.2%</v>
      </c>
      <c r="F42" s="30" t="str">
        <f>IF(F41/F40-1&gt;=0,"▲"&amp;TEXT(ABS(F41/F40-1),"0.0%"),"▼"&amp;TEXT(ABS(F41/F40-1),"0.0%"))</f>
        <v>▼99.2%</v>
      </c>
      <c r="G42" s="30" t="str">
        <f>IF(G41/G40-1&gt;=0,"▲"&amp;TEXT(ABS(G41/G40-1),"0.0%"),"▼"&amp;TEXT(ABS(G41/G40-1),"0.0%"))</f>
        <v>▲33.6%</v>
      </c>
      <c r="H42" s="66" t="str">
        <f t="shared" ref="H42" si="17">IF(H41/H40-1&gt;=0,"▲"&amp;TEXT(ABS(H41/H40-1),"0.0%"),"▼"&amp;TEXT(ABS(H41/H40-1),"0.0%"))</f>
        <v>▼100.0%</v>
      </c>
      <c r="I42" s="66" t="str">
        <f t="shared" ref="I42" si="18">IF(I41/I40-1&gt;=0,"▲"&amp;TEXT(ABS(I41/I40-1),"0.0%"),"▼"&amp;TEXT(ABS(I41/I40-1),"0.0%"))</f>
        <v>▼100.0%</v>
      </c>
      <c r="J42" s="66" t="str">
        <f t="shared" ref="J42" si="19">IF(J41/J40-1&gt;=0,"▲"&amp;TEXT(ABS(J41/J40-1),"0.0%"),"▼"&amp;TEXT(ABS(J41/J40-1),"0.0%"))</f>
        <v>▼100.0%</v>
      </c>
      <c r="K42" s="66" t="str">
        <f t="shared" ref="K42" si="20">IF(K41/K40-1&gt;=0,"▲"&amp;TEXT(ABS(K41/K40-1),"0.0%"),"▼"&amp;TEXT(ABS(K41/K40-1),"0.0%"))</f>
        <v>▼100.0%</v>
      </c>
      <c r="L42" s="66" t="str">
        <f t="shared" ref="L42" si="21">IF(L41/L40-1&gt;=0,"▲"&amp;TEXT(ABS(L41/L40-1),"0.0%"),"▼"&amp;TEXT(ABS(L41/L40-1),"0.0%"))</f>
        <v>▼100.0%</v>
      </c>
      <c r="M42" s="66" t="str">
        <f t="shared" ref="M42" si="22">IF(M41/M40-1&gt;=0,"▲"&amp;TEXT(ABS(M41/M40-1),"0.0%"),"▼"&amp;TEXT(ABS(M41/M40-1),"0.0%"))</f>
        <v>▼100.0%</v>
      </c>
      <c r="N42" s="66" t="str">
        <f t="shared" ref="N42" si="23">IF(N41/N40-1&gt;=0,"▲"&amp;TEXT(ABS(N41/N40-1),"0.0%"),"▼"&amp;TEXT(ABS(N41/N40-1),"0.0%"))</f>
        <v>▼100.0%</v>
      </c>
      <c r="O42" s="66" t="str">
        <f t="shared" ref="O42:P42" si="24">IF(O41/O40-1&gt;=0,"▲"&amp;TEXT(ABS(O41/O40-1),"0.0%"),"▼"&amp;TEXT(ABS(O41/O40-1),"0.0%"))</f>
        <v>▼100.0%</v>
      </c>
      <c r="P42" s="68" t="str">
        <f t="shared" si="24"/>
        <v>▼97.5%</v>
      </c>
      <c r="Q42" s="64">
        <f>MAX(P40:P41)+Q28</f>
        <v>5212.6149999999998</v>
      </c>
    </row>
    <row r="43" spans="1:17" x14ac:dyDescent="0.2">
      <c r="A43" s="8"/>
      <c r="B43" s="131" t="s">
        <v>90</v>
      </c>
      <c r="C43" s="31">
        <v>2020</v>
      </c>
      <c r="D43" s="38">
        <v>285.50799999999998</v>
      </c>
      <c r="E43" s="38">
        <v>258.47000000000003</v>
      </c>
      <c r="F43" s="38">
        <v>152.84100000000001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9">
        <v>3.02</v>
      </c>
      <c r="M43" s="39">
        <v>27.582000000000001</v>
      </c>
      <c r="N43" s="39">
        <v>62.817999999999998</v>
      </c>
      <c r="O43" s="39">
        <v>90.221999999999994</v>
      </c>
      <c r="P43" s="34">
        <f>SUM(D43:G43)</f>
        <v>696.81900000000007</v>
      </c>
      <c r="Q43" s="65"/>
    </row>
    <row r="44" spans="1:17" x14ac:dyDescent="0.2">
      <c r="A44" s="8"/>
      <c r="B44" s="131"/>
      <c r="C44" s="26">
        <v>2021</v>
      </c>
      <c r="D44" s="27">
        <f>PAXREG!B55/1000</f>
        <v>104.605</v>
      </c>
      <c r="E44" s="27">
        <f>PAXREG!C55/1000</f>
        <v>96.123000000000005</v>
      </c>
      <c r="F44" s="27">
        <f>PAXREG!D55/1000</f>
        <v>107.813</v>
      </c>
      <c r="G44" s="27">
        <f>PAXREG!E55/1000</f>
        <v>106.904</v>
      </c>
      <c r="H44" s="27">
        <f>PAXREG!F55/1000</f>
        <v>0</v>
      </c>
      <c r="I44" s="27">
        <f>PAXREG!G55/1000</f>
        <v>0</v>
      </c>
      <c r="J44" s="27">
        <f>PAXREG!H55/1000</f>
        <v>0</v>
      </c>
      <c r="K44" s="27">
        <f>PAXREG!I55/1000</f>
        <v>0</v>
      </c>
      <c r="L44" s="27">
        <f>PAXREG!J55/1000</f>
        <v>0</v>
      </c>
      <c r="M44" s="27">
        <f>PAXREG!K55/1000</f>
        <v>0</v>
      </c>
      <c r="N44" s="27">
        <f>PAXREG!L55/1000</f>
        <v>0</v>
      </c>
      <c r="O44" s="27">
        <f>PAXREG!M55/1000</f>
        <v>0</v>
      </c>
      <c r="P44" s="35">
        <f>SUM(D44:G44)</f>
        <v>415.44499999999999</v>
      </c>
      <c r="Q44" s="65"/>
    </row>
    <row r="45" spans="1:17" x14ac:dyDescent="0.2">
      <c r="A45" s="8"/>
      <c r="B45" s="131"/>
      <c r="C45" s="29" t="s">
        <v>118</v>
      </c>
      <c r="D45" s="30" t="str">
        <f>IF(D44/D43-1&gt;=0,"▲"&amp;TEXT(ABS(D44/D43-1),"0.0%"),"▼"&amp;TEXT(ABS(D44/D43-1),"0.0%"))</f>
        <v>▼63.4%</v>
      </c>
      <c r="E45" s="30" t="str">
        <f>IF(E44/E43-1&gt;=0,"▲"&amp;TEXT(ABS(E44/E43-1),"0.0%"),"▼"&amp;TEXT(ABS(E44/E43-1),"0.0%"))</f>
        <v>▼62.8%</v>
      </c>
      <c r="F45" s="30" t="str">
        <f>IF(F44/F43-1&gt;=0,"▲"&amp;TEXT(ABS(F44/F43-1),"0.0%"),"▼"&amp;TEXT(ABS(F44/F43-1),"0.0%"))</f>
        <v>▼29.5%</v>
      </c>
      <c r="G45" s="30"/>
      <c r="H45" s="66"/>
      <c r="I45" s="66"/>
      <c r="J45" s="66"/>
      <c r="K45" s="66"/>
      <c r="L45" s="66" t="str">
        <f t="shared" ref="L45" si="25">IF(L44/L43-1&gt;=0,"▲"&amp;TEXT(ABS(L44/L43-1),"0.0%"),"▼"&amp;TEXT(ABS(L44/L43-1),"0.0%"))</f>
        <v>▼100.0%</v>
      </c>
      <c r="M45" s="66" t="str">
        <f t="shared" ref="M45" si="26">IF(M44/M43-1&gt;=0,"▲"&amp;TEXT(ABS(M44/M43-1),"0.0%"),"▼"&amp;TEXT(ABS(M44/M43-1),"0.0%"))</f>
        <v>▼100.0%</v>
      </c>
      <c r="N45" s="66" t="str">
        <f t="shared" ref="N45" si="27">IF(N44/N43-1&gt;=0,"▲"&amp;TEXT(ABS(N44/N43-1),"0.0%"),"▼"&amp;TEXT(ABS(N44/N43-1),"0.0%"))</f>
        <v>▼100.0%</v>
      </c>
      <c r="O45" s="66" t="str">
        <f t="shared" ref="O45:P45" si="28">IF(O44/O43-1&gt;=0,"▲"&amp;TEXT(ABS(O44/O43-1),"0.0%"),"▼"&amp;TEXT(ABS(O44/O43-1),"0.0%"))</f>
        <v>▼100.0%</v>
      </c>
      <c r="P45" s="68" t="str">
        <f t="shared" si="28"/>
        <v>▼40.4%</v>
      </c>
      <c r="Q45" s="64">
        <f>MAX(P43:P44)+Q28</f>
        <v>4196.8190000000004</v>
      </c>
    </row>
    <row r="46" spans="1:17" x14ac:dyDescent="0.2">
      <c r="A46" s="8"/>
      <c r="B46" s="132" t="s">
        <v>91</v>
      </c>
      <c r="C46" s="31">
        <v>2020</v>
      </c>
      <c r="D46" s="38">
        <v>262.66300000000001</v>
      </c>
      <c r="E46" s="38">
        <v>242.01300000000001</v>
      </c>
      <c r="F46" s="38">
        <v>172.239</v>
      </c>
      <c r="G46" s="39">
        <v>5.0019999999999998</v>
      </c>
      <c r="H46" s="39">
        <v>4.6680000000000001</v>
      </c>
      <c r="I46" s="39">
        <v>11.946999999999999</v>
      </c>
      <c r="J46" s="39">
        <v>20.687999999999999</v>
      </c>
      <c r="K46" s="39">
        <v>23.189</v>
      </c>
      <c r="L46" s="39">
        <v>23.844999999999999</v>
      </c>
      <c r="M46" s="39">
        <v>35.008000000000003</v>
      </c>
      <c r="N46" s="39">
        <v>31.893999999999998</v>
      </c>
      <c r="O46" s="39">
        <v>68.054000000000002</v>
      </c>
      <c r="P46" s="34">
        <f>SUM(D46:G46)</f>
        <v>681.91700000000003</v>
      </c>
      <c r="Q46" s="65"/>
    </row>
    <row r="47" spans="1:17" x14ac:dyDescent="0.2">
      <c r="A47" s="8"/>
      <c r="B47" s="132"/>
      <c r="C47" s="26">
        <v>2021</v>
      </c>
      <c r="D47" s="36">
        <f>PAXREG!B68/1000</f>
        <v>76.793000000000006</v>
      </c>
      <c r="E47" s="36">
        <f>PAXREG!C68/1000</f>
        <v>53.518999999999998</v>
      </c>
      <c r="F47" s="36">
        <f>PAXREG!D68/1000</f>
        <v>73.468999999999994</v>
      </c>
      <c r="G47" s="36">
        <f>PAXREG!E68/1000</f>
        <v>86.924999999999997</v>
      </c>
      <c r="H47" s="27">
        <f>PAXREG!F68/1000</f>
        <v>0</v>
      </c>
      <c r="I47" s="27">
        <f>PAXREG!G68/1000</f>
        <v>0</v>
      </c>
      <c r="J47" s="27">
        <f>PAXREG!H68/1000</f>
        <v>0</v>
      </c>
      <c r="K47" s="27">
        <f>PAXREG!I68/1000</f>
        <v>0</v>
      </c>
      <c r="L47" s="27">
        <f>PAXREG!J68/1000</f>
        <v>0</v>
      </c>
      <c r="M47" s="27">
        <f>PAXREG!K68/1000</f>
        <v>0</v>
      </c>
      <c r="N47" s="27">
        <f>PAXREG!L68/1000</f>
        <v>0</v>
      </c>
      <c r="O47" s="27">
        <f>PAXREG!M68/1000</f>
        <v>0</v>
      </c>
      <c r="P47" s="35">
        <f>SUM(D47:G47)</f>
        <v>290.70600000000002</v>
      </c>
      <c r="Q47" s="65"/>
    </row>
    <row r="48" spans="1:17" x14ac:dyDescent="0.2">
      <c r="A48" s="8"/>
      <c r="B48" s="132"/>
      <c r="C48" s="29" t="s">
        <v>118</v>
      </c>
      <c r="D48" s="30" t="str">
        <f>IF(D47/D46-1&gt;=0,"▲"&amp;TEXT(ABS(D47/D46-1),"0.0%"),"▼"&amp;TEXT(ABS(D47/D46-1),"0.0%"))</f>
        <v>▼70.8%</v>
      </c>
      <c r="E48" s="30" t="str">
        <f>IF(E47/E46-1&gt;=0,"▲"&amp;TEXT(ABS(E47/E46-1),"0.0%"),"▼"&amp;TEXT(ABS(E47/E46-1),"0.0%"))</f>
        <v>▼77.9%</v>
      </c>
      <c r="F48" s="30" t="str">
        <f>IF(F47/F46-1&gt;=0,"▲"&amp;TEXT(ABS(F47/F46-1),"0.0%"),"▼"&amp;TEXT(ABS(F47/F46-1),"0.0%"))</f>
        <v>▼57.3%</v>
      </c>
      <c r="G48" s="30" t="str">
        <f>IF(G47/G46-1&gt;=0,"▲"&amp;TEXT(ABS(G47/G46-1),"0.0%"),"▼"&amp;TEXT(ABS(G47/G46-1),"0.0%"))</f>
        <v>▲1637.8%</v>
      </c>
      <c r="H48" s="66" t="str">
        <f t="shared" ref="H48" si="29">IF(H47/H46-1&gt;=0,"▲"&amp;TEXT(ABS(H47/H46-1),"0.0%"),"▼"&amp;TEXT(ABS(H47/H46-1),"0.0%"))</f>
        <v>▼100.0%</v>
      </c>
      <c r="I48" s="66" t="str">
        <f t="shared" ref="I48" si="30">IF(I47/I46-1&gt;=0,"▲"&amp;TEXT(ABS(I47/I46-1),"0.0%"),"▼"&amp;TEXT(ABS(I47/I46-1),"0.0%"))</f>
        <v>▼100.0%</v>
      </c>
      <c r="J48" s="66" t="str">
        <f t="shared" ref="J48" si="31">IF(J47/J46-1&gt;=0,"▲"&amp;TEXT(ABS(J47/J46-1),"0.0%"),"▼"&amp;TEXT(ABS(J47/J46-1),"0.0%"))</f>
        <v>▼100.0%</v>
      </c>
      <c r="K48" s="66" t="str">
        <f t="shared" ref="K48" si="32">IF(K47/K46-1&gt;=0,"▲"&amp;TEXT(ABS(K47/K46-1),"0.0%"),"▼"&amp;TEXT(ABS(K47/K46-1),"0.0%"))</f>
        <v>▼100.0%</v>
      </c>
      <c r="L48" s="66" t="str">
        <f t="shared" ref="L48" si="33">IF(L47/L46-1&gt;=0,"▲"&amp;TEXT(ABS(L47/L46-1),"0.0%"),"▼"&amp;TEXT(ABS(L47/L46-1),"0.0%"))</f>
        <v>▼100.0%</v>
      </c>
      <c r="M48" s="66" t="str">
        <f t="shared" ref="M48" si="34">IF(M47/M46-1&gt;=0,"▲"&amp;TEXT(ABS(M47/M46-1),"0.0%"),"▼"&amp;TEXT(ABS(M47/M46-1),"0.0%"))</f>
        <v>▼100.0%</v>
      </c>
      <c r="N48" s="66" t="str">
        <f t="shared" ref="N48" si="35">IF(N47/N46-1&gt;=0,"▲"&amp;TEXT(ABS(N47/N46-1),"0.0%"),"▼"&amp;TEXT(ABS(N47/N46-1),"0.0%"))</f>
        <v>▼100.0%</v>
      </c>
      <c r="O48" s="66" t="str">
        <f t="shared" ref="O48:P48" si="36">IF(O47/O46-1&gt;=0,"▲"&amp;TEXT(ABS(O47/O46-1),"0.0%"),"▼"&amp;TEXT(ABS(O47/O46-1),"0.0%"))</f>
        <v>▼100.0%</v>
      </c>
      <c r="P48" s="68" t="str">
        <f t="shared" si="36"/>
        <v>▼57.4%</v>
      </c>
      <c r="Q48" s="64">
        <f>MAX(P46:P47)+Q28</f>
        <v>4181.9170000000004</v>
      </c>
    </row>
    <row r="49" spans="1:17" x14ac:dyDescent="0.2">
      <c r="A49" s="8"/>
      <c r="B49" s="131" t="s">
        <v>121</v>
      </c>
      <c r="C49" s="31">
        <v>2020</v>
      </c>
      <c r="D49" s="39">
        <v>21.327999999999999</v>
      </c>
      <c r="E49" s="39">
        <v>15.741</v>
      </c>
      <c r="F49" s="39">
        <v>9.4830000000000005</v>
      </c>
      <c r="G49" s="39">
        <v>1.752</v>
      </c>
      <c r="H49" s="39">
        <v>1.1679999999999999</v>
      </c>
      <c r="I49" s="39">
        <v>1.6459999999999999</v>
      </c>
      <c r="J49" s="39">
        <v>1.84</v>
      </c>
      <c r="K49" s="39">
        <v>1.974</v>
      </c>
      <c r="L49" s="39">
        <v>1.65</v>
      </c>
      <c r="M49" s="39">
        <v>2.335</v>
      </c>
      <c r="N49" s="39">
        <v>1.9019999999999999</v>
      </c>
      <c r="O49" s="39">
        <v>2.4980000000000002</v>
      </c>
      <c r="P49" s="40">
        <f>SUM(D49:G49)</f>
        <v>48.304000000000009</v>
      </c>
      <c r="Q49" s="65"/>
    </row>
    <row r="50" spans="1:17" x14ac:dyDescent="0.2">
      <c r="A50" s="8"/>
      <c r="B50" s="131"/>
      <c r="C50" s="26">
        <v>2021</v>
      </c>
      <c r="D50" s="36">
        <f>PAXREG!B80/1000</f>
        <v>2.0640000000000001</v>
      </c>
      <c r="E50" s="36">
        <f>PAXREG!C80/1000</f>
        <v>1.5469999999999999</v>
      </c>
      <c r="F50" s="36">
        <f>PAXREG!D80/1000</f>
        <v>2.0640000000000001</v>
      </c>
      <c r="G50" s="36">
        <f>PAXREG!E80/1000</f>
        <v>2.2490000000000001</v>
      </c>
      <c r="H50" s="36">
        <f>PAXREG!F80/1000</f>
        <v>0</v>
      </c>
      <c r="I50" s="36">
        <f>PAXREG!G80/1000</f>
        <v>0</v>
      </c>
      <c r="J50" s="36">
        <f>PAXREG!H80/1000</f>
        <v>0</v>
      </c>
      <c r="K50" s="36">
        <f>PAXREG!I80/1000</f>
        <v>0</v>
      </c>
      <c r="L50" s="36">
        <f>PAXREG!J80/1000</f>
        <v>0</v>
      </c>
      <c r="M50" s="36">
        <f>PAXREG!K80/1000</f>
        <v>0</v>
      </c>
      <c r="N50" s="36">
        <f>PAXREG!L80/1000</f>
        <v>0</v>
      </c>
      <c r="O50" s="36">
        <f>PAXREG!M80/1000</f>
        <v>0</v>
      </c>
      <c r="P50" s="37">
        <f>SUM(D50:G50)</f>
        <v>7.9239999999999995</v>
      </c>
      <c r="Q50" s="65"/>
    </row>
    <row r="51" spans="1:17" x14ac:dyDescent="0.2">
      <c r="A51" s="8"/>
      <c r="B51" s="131"/>
      <c r="C51" s="29" t="s">
        <v>118</v>
      </c>
      <c r="D51" s="30" t="str">
        <f>IF(D50/D49-1&gt;=0,"▲"&amp;TEXT(ABS(D50/D49-1),"0.0%"),"▼"&amp;TEXT(ABS(D50/D49-1),"0.0%"))</f>
        <v>▼90.3%</v>
      </c>
      <c r="E51" s="30" t="str">
        <f>IF(E50/E49-1&gt;=0,"▲"&amp;TEXT(ABS(E50/E49-1),"0.0%"),"▼"&amp;TEXT(ABS(E50/E49-1),"0.0%"))</f>
        <v>▼90.2%</v>
      </c>
      <c r="F51" s="30" t="str">
        <f>IF(F50/F49-1&gt;=0,"▲"&amp;TEXT(ABS(F50/F49-1),"0.0%"),"▼"&amp;TEXT(ABS(F50/F49-1),"0.0%"))</f>
        <v>▼78.2%</v>
      </c>
      <c r="G51" s="30" t="str">
        <f>IF(G50/G49-1&gt;=0,"▲"&amp;TEXT(ABS(G50/G49-1),"0.0%"),"▼"&amp;TEXT(ABS(G50/G49-1),"0.0%"))</f>
        <v>▲28.4%</v>
      </c>
      <c r="H51" s="66" t="str">
        <f t="shared" ref="H51" si="37">IF(H50/H49-1&gt;=0,"▲"&amp;TEXT(ABS(H50/H49-1),"0.0%"),"▼"&amp;TEXT(ABS(H50/H49-1),"0.0%"))</f>
        <v>▼100.0%</v>
      </c>
      <c r="I51" s="66" t="str">
        <f t="shared" ref="I51" si="38">IF(I50/I49-1&gt;=0,"▲"&amp;TEXT(ABS(I50/I49-1),"0.0%"),"▼"&amp;TEXT(ABS(I50/I49-1),"0.0%"))</f>
        <v>▼100.0%</v>
      </c>
      <c r="J51" s="66" t="str">
        <f t="shared" ref="J51" si="39">IF(J50/J49-1&gt;=0,"▲"&amp;TEXT(ABS(J50/J49-1),"0.0%"),"▼"&amp;TEXT(ABS(J50/J49-1),"0.0%"))</f>
        <v>▼100.0%</v>
      </c>
      <c r="K51" s="66" t="str">
        <f t="shared" ref="K51" si="40">IF(K50/K49-1&gt;=0,"▲"&amp;TEXT(ABS(K50/K49-1),"0.0%"),"▼"&amp;TEXT(ABS(K50/K49-1),"0.0%"))</f>
        <v>▼100.0%</v>
      </c>
      <c r="L51" s="66" t="str">
        <f t="shared" ref="L51" si="41">IF(L50/L49-1&gt;=0,"▲"&amp;TEXT(ABS(L50/L49-1),"0.0%"),"▼"&amp;TEXT(ABS(L50/L49-1),"0.0%"))</f>
        <v>▼100.0%</v>
      </c>
      <c r="M51" s="66" t="str">
        <f t="shared" ref="M51" si="42">IF(M50/M49-1&gt;=0,"▲"&amp;TEXT(ABS(M50/M49-1),"0.0%"),"▼"&amp;TEXT(ABS(M50/M49-1),"0.0%"))</f>
        <v>▼100.0%</v>
      </c>
      <c r="N51" s="66" t="str">
        <f t="shared" ref="N51" si="43">IF(N50/N49-1&gt;=0,"▲"&amp;TEXT(ABS(N50/N49-1),"0.0%"),"▼"&amp;TEXT(ABS(N50/N49-1),"0.0%"))</f>
        <v>▼100.0%</v>
      </c>
      <c r="O51" s="66" t="str">
        <f t="shared" ref="O51:P51" si="44">IF(O50/O49-1&gt;=0,"▲"&amp;TEXT(ABS(O50/O49-1),"0.0%"),"▼"&amp;TEXT(ABS(O50/O49-1),"0.0%"))</f>
        <v>▼100.0%</v>
      </c>
      <c r="P51" s="68" t="str">
        <f t="shared" si="44"/>
        <v>▼83.6%</v>
      </c>
      <c r="Q51" s="64">
        <f>MAX(P49:P50)+Q28</f>
        <v>3548.3040000000001</v>
      </c>
    </row>
    <row r="53" spans="1:17" ht="15" x14ac:dyDescent="0.25">
      <c r="B53" s="6"/>
      <c r="C53" s="6"/>
    </row>
    <row r="54" spans="1:17" ht="15" x14ac:dyDescent="0.25">
      <c r="B54" s="6"/>
      <c r="C54" s="6"/>
    </row>
    <row r="55" spans="1:17" ht="15" x14ac:dyDescent="0.25">
      <c r="B55" s="6"/>
      <c r="C55" s="6"/>
    </row>
    <row r="56" spans="1:17" ht="15" x14ac:dyDescent="0.25">
      <c r="B56" s="6"/>
      <c r="C56" s="6"/>
    </row>
    <row r="57" spans="1:17" ht="15" x14ac:dyDescent="0.25">
      <c r="B57" s="6"/>
      <c r="C57" s="6"/>
    </row>
    <row r="58" spans="1:17" ht="15" x14ac:dyDescent="0.25">
      <c r="B58" s="6"/>
      <c r="C58" s="6"/>
    </row>
    <row r="59" spans="1:17" ht="15" x14ac:dyDescent="0.25">
      <c r="B59" s="6"/>
      <c r="C59" s="6"/>
    </row>
    <row r="60" spans="1:17" ht="15" x14ac:dyDescent="0.25">
      <c r="B60" s="6"/>
      <c r="C60" s="6"/>
    </row>
    <row r="61" spans="1:17" ht="15" x14ac:dyDescent="0.25">
      <c r="B61" s="6"/>
      <c r="C61" s="6"/>
    </row>
    <row r="62" spans="1:17" ht="15" x14ac:dyDescent="0.25">
      <c r="B62" s="6"/>
      <c r="C62" s="6"/>
    </row>
    <row r="63" spans="1:17" ht="15" x14ac:dyDescent="0.25">
      <c r="B63" s="6"/>
      <c r="C63" s="6"/>
    </row>
    <row r="64" spans="1:17" ht="15" x14ac:dyDescent="0.25">
      <c r="B64" s="6"/>
      <c r="C64" s="6"/>
    </row>
    <row r="65" spans="1:17" ht="15" x14ac:dyDescent="0.25">
      <c r="B65" s="6"/>
      <c r="C65" s="6"/>
    </row>
    <row r="66" spans="1:17" ht="15" x14ac:dyDescent="0.25">
      <c r="B66" s="6"/>
      <c r="C66" s="6"/>
    </row>
    <row r="67" spans="1:17" ht="15" x14ac:dyDescent="0.25">
      <c r="B67" s="6"/>
      <c r="C67" s="6"/>
    </row>
    <row r="68" spans="1:17" ht="15" x14ac:dyDescent="0.25">
      <c r="B68" s="6"/>
      <c r="C68" s="6"/>
    </row>
    <row r="69" spans="1:17" ht="15" x14ac:dyDescent="0.25">
      <c r="B69" s="6"/>
      <c r="C69" s="6"/>
    </row>
    <row r="70" spans="1:17" ht="15" x14ac:dyDescent="0.25">
      <c r="B70" s="6"/>
      <c r="C70" s="6"/>
    </row>
    <row r="71" spans="1:17" ht="15" x14ac:dyDescent="0.25">
      <c r="B71" s="6"/>
      <c r="C71" s="6"/>
    </row>
    <row r="73" spans="1:17" ht="12.75" customHeight="1" x14ac:dyDescent="0.2">
      <c r="B73" s="133" t="s">
        <v>120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64">
        <v>28000</v>
      </c>
    </row>
    <row r="74" spans="1:17" ht="30" customHeight="1" x14ac:dyDescent="0.2">
      <c r="B74" s="22" t="s">
        <v>94</v>
      </c>
      <c r="C74" s="22" t="s">
        <v>117</v>
      </c>
      <c r="D74" s="22" t="s">
        <v>96</v>
      </c>
      <c r="E74" s="22" t="s">
        <v>97</v>
      </c>
      <c r="F74" s="22" t="s">
        <v>98</v>
      </c>
      <c r="G74" s="22" t="s">
        <v>99</v>
      </c>
      <c r="H74" s="22" t="s">
        <v>100</v>
      </c>
      <c r="I74" s="22" t="s">
        <v>101</v>
      </c>
      <c r="J74" s="22" t="s">
        <v>102</v>
      </c>
      <c r="K74" s="22" t="s">
        <v>103</v>
      </c>
      <c r="L74" s="22" t="s">
        <v>104</v>
      </c>
      <c r="M74" s="22" t="s">
        <v>105</v>
      </c>
      <c r="N74" s="22" t="s">
        <v>106</v>
      </c>
      <c r="O74" s="22" t="s">
        <v>107</v>
      </c>
      <c r="P74" s="33" t="str">
        <f>P29</f>
        <v>Acumulado Ene-Abr</v>
      </c>
    </row>
    <row r="75" spans="1:17" x14ac:dyDescent="0.2">
      <c r="A75" s="8" t="s">
        <v>94</v>
      </c>
      <c r="B75" s="132" t="s">
        <v>88</v>
      </c>
      <c r="C75" s="31">
        <v>2020</v>
      </c>
      <c r="D75" s="38">
        <v>9265.3395100000034</v>
      </c>
      <c r="E75" s="38">
        <v>8133.2827100000031</v>
      </c>
      <c r="F75" s="38">
        <v>7632.2904899999994</v>
      </c>
      <c r="G75" s="38">
        <v>4465.3602699999992</v>
      </c>
      <c r="H75" s="38">
        <v>4788.3910099999994</v>
      </c>
      <c r="I75" s="38">
        <v>5692.974760000001</v>
      </c>
      <c r="J75" s="38">
        <v>6651.9443399999991</v>
      </c>
      <c r="K75" s="38">
        <v>7626.2473299999983</v>
      </c>
      <c r="L75" s="38">
        <v>9190.6065300000009</v>
      </c>
      <c r="M75" s="38">
        <v>9671.3324499999981</v>
      </c>
      <c r="N75" s="38">
        <v>10277.794899999999</v>
      </c>
      <c r="O75" s="38">
        <v>10783.384609999999</v>
      </c>
      <c r="P75" s="34">
        <f>SUM(D75:G75)</f>
        <v>29496.272980000002</v>
      </c>
      <c r="Q75" s="10" t="str">
        <f>Q30</f>
        <v>Ene-Abr 2020</v>
      </c>
    </row>
    <row r="76" spans="1:17" x14ac:dyDescent="0.2">
      <c r="A76" s="8"/>
      <c r="B76" s="132"/>
      <c r="C76" s="26">
        <v>2021</v>
      </c>
      <c r="D76" s="27">
        <f>CARGREG!B19/1000</f>
        <v>8464.5160599999981</v>
      </c>
      <c r="E76" s="27">
        <f>CARGREG!C19/1000</f>
        <v>7767.4261999999981</v>
      </c>
      <c r="F76" s="27">
        <f>CARGREG!D19/1000</f>
        <v>9170.0568800000001</v>
      </c>
      <c r="G76" s="27">
        <f>CARGREG!E19/1000</f>
        <v>8684.684830000002</v>
      </c>
      <c r="H76" s="27">
        <f>CARGREG!F19/1000</f>
        <v>0</v>
      </c>
      <c r="I76" s="27">
        <f>CARGREG!G19/1000</f>
        <v>0</v>
      </c>
      <c r="J76" s="27">
        <f>CARGREG!H19/1000</f>
        <v>0</v>
      </c>
      <c r="K76" s="27">
        <f>CARGREG!I19/1000</f>
        <v>0</v>
      </c>
      <c r="L76" s="27">
        <f>CARGREG!J19/1000</f>
        <v>0</v>
      </c>
      <c r="M76" s="27">
        <f>CARGREG!K19/1000</f>
        <v>0</v>
      </c>
      <c r="N76" s="27">
        <f>CARGREG!L19/1000</f>
        <v>0</v>
      </c>
      <c r="O76" s="27">
        <f>CARGREG!M19/1000</f>
        <v>0</v>
      </c>
      <c r="P76" s="35">
        <f>SUM(D76:G76)</f>
        <v>34086.683969999998</v>
      </c>
      <c r="Q76" s="10" t="str">
        <f>Q31</f>
        <v>Ene-Abr 2021</v>
      </c>
    </row>
    <row r="77" spans="1:17" x14ac:dyDescent="0.2">
      <c r="A77" s="8"/>
      <c r="B77" s="132"/>
      <c r="C77" s="29" t="s">
        <v>118</v>
      </c>
      <c r="D77" s="30" t="str">
        <f>IF(D76/D75-1&gt;=0,"▲"&amp;TEXT(ABS(D76/D75-1),"0.0%"),"▼"&amp;TEXT(ABS(D76/D75-1),"0.0%"))</f>
        <v>▼8.6%</v>
      </c>
      <c r="E77" s="30" t="str">
        <f>IF(E76/E75-1&gt;=0,"▲"&amp;TEXT(ABS(E76/E75-1),"0.0%"),"▼"&amp;TEXT(ABS(E76/E75-1),"0.0%"))</f>
        <v>▼4.5%</v>
      </c>
      <c r="F77" s="30" t="str">
        <f>IF(F76/F75-1&gt;=0,"▲"&amp;TEXT(ABS(F76/F75-1),"0.0%"),"▼"&amp;TEXT(ABS(F76/F75-1),"0.0%"))</f>
        <v>▲20.1%</v>
      </c>
      <c r="G77" s="30" t="str">
        <f>IF(G76/G75-1&gt;=0,"▲"&amp;TEXT(ABS(G76/G75-1),"0.0%"),"▼"&amp;TEXT(ABS(G76/G75-1),"0.0%"))</f>
        <v>▲94.5%</v>
      </c>
      <c r="H77" s="66" t="str">
        <f t="shared" ref="H77" si="45">IF(H76/H75-1&gt;=0,"▲"&amp;TEXT(ABS(H76/H75-1),"0.0%"),"▼"&amp;TEXT(ABS(H76/H75-1),"0.0%"))</f>
        <v>▼100.0%</v>
      </c>
      <c r="I77" s="66" t="str">
        <f t="shared" ref="I77" si="46">IF(I76/I75-1&gt;=0,"▲"&amp;TEXT(ABS(I76/I75-1),"0.0%"),"▼"&amp;TEXT(ABS(I76/I75-1),"0.0%"))</f>
        <v>▼100.0%</v>
      </c>
      <c r="J77" s="66" t="str">
        <f t="shared" ref="J77" si="47">IF(J76/J75-1&gt;=0,"▲"&amp;TEXT(ABS(J76/J75-1),"0.0%"),"▼"&amp;TEXT(ABS(J76/J75-1),"0.0%"))</f>
        <v>▼100.0%</v>
      </c>
      <c r="K77" s="66" t="str">
        <f t="shared" ref="K77" si="48">IF(K76/K75-1&gt;=0,"▲"&amp;TEXT(ABS(K76/K75-1),"0.0%"),"▼"&amp;TEXT(ABS(K76/K75-1),"0.0%"))</f>
        <v>▼100.0%</v>
      </c>
      <c r="L77" s="66" t="str">
        <f t="shared" ref="L77" si="49">IF(L76/L75-1&gt;=0,"▲"&amp;TEXT(ABS(L76/L75-1),"0.0%"),"▼"&amp;TEXT(ABS(L76/L75-1),"0.0%"))</f>
        <v>▼100.0%</v>
      </c>
      <c r="M77" s="66" t="str">
        <f t="shared" ref="M77" si="50">IF(M76/M75-1&gt;=0,"▲"&amp;TEXT(ABS(M76/M75-1),"0.0%"),"▼"&amp;TEXT(ABS(M76/M75-1),"0.0%"))</f>
        <v>▼100.0%</v>
      </c>
      <c r="N77" s="66" t="str">
        <f t="shared" ref="N77" si="51">IF(N76/N75-1&gt;=0,"▲"&amp;TEXT(ABS(N76/N75-1),"0.0%"),"▼"&amp;TEXT(ABS(N76/N75-1),"0.0%"))</f>
        <v>▼100.0%</v>
      </c>
      <c r="O77" s="66" t="str">
        <f t="shared" ref="O77:P77" si="52">IF(O76/O75-1&gt;=0,"▲"&amp;TEXT(ABS(O76/O75-1),"0.0%"),"▼"&amp;TEXT(ABS(O76/O75-1),"0.0%"))</f>
        <v>▼100.0%</v>
      </c>
      <c r="P77" s="67" t="str">
        <f t="shared" si="52"/>
        <v>▲15.6%</v>
      </c>
      <c r="Q77" s="64">
        <f>MAX(P75:P76)+Q73</f>
        <v>62086.683969999998</v>
      </c>
    </row>
    <row r="78" spans="1:17" ht="30" customHeight="1" x14ac:dyDescent="0.2">
      <c r="B78" s="22" t="s">
        <v>95</v>
      </c>
      <c r="C78" s="22" t="s">
        <v>117</v>
      </c>
      <c r="D78" s="22" t="s">
        <v>96</v>
      </c>
      <c r="E78" s="22" t="s">
        <v>97</v>
      </c>
      <c r="F78" s="22" t="s">
        <v>98</v>
      </c>
      <c r="G78" s="22" t="s">
        <v>99</v>
      </c>
      <c r="H78" s="22" t="s">
        <v>100</v>
      </c>
      <c r="I78" s="22" t="s">
        <v>101</v>
      </c>
      <c r="J78" s="22" t="s">
        <v>102</v>
      </c>
      <c r="K78" s="22" t="s">
        <v>103</v>
      </c>
      <c r="L78" s="22" t="s">
        <v>104</v>
      </c>
      <c r="M78" s="22" t="s">
        <v>105</v>
      </c>
      <c r="N78" s="22" t="s">
        <v>106</v>
      </c>
      <c r="O78" s="22" t="s">
        <v>107</v>
      </c>
      <c r="P78" s="33" t="str">
        <f>P29</f>
        <v>Acumulado Ene-Abr</v>
      </c>
    </row>
    <row r="79" spans="1:17" x14ac:dyDescent="0.2">
      <c r="A79" s="8" t="s">
        <v>95</v>
      </c>
      <c r="B79" s="132" t="s">
        <v>88</v>
      </c>
      <c r="C79" s="31">
        <v>2020</v>
      </c>
      <c r="D79" s="38">
        <v>17422.544000000002</v>
      </c>
      <c r="E79" s="38">
        <v>15488.745800000001</v>
      </c>
      <c r="F79" s="38">
        <v>15081.853499999999</v>
      </c>
      <c r="G79" s="38">
        <v>8696.2885999999999</v>
      </c>
      <c r="H79" s="38">
        <v>10748.4719</v>
      </c>
      <c r="I79" s="38">
        <v>10988.9755</v>
      </c>
      <c r="J79" s="38">
        <v>12608.2997</v>
      </c>
      <c r="K79" s="38">
        <v>15728.582199999999</v>
      </c>
      <c r="L79" s="38">
        <v>16633.647499999999</v>
      </c>
      <c r="M79" s="38">
        <v>19526.879000000001</v>
      </c>
      <c r="N79" s="38">
        <v>20833.804079999998</v>
      </c>
      <c r="O79" s="38">
        <v>18552.363499999999</v>
      </c>
      <c r="P79" s="34">
        <f>SUM(D79:G79)</f>
        <v>56689.431899999996</v>
      </c>
    </row>
    <row r="80" spans="1:17" x14ac:dyDescent="0.2">
      <c r="A80" s="8"/>
      <c r="B80" s="132"/>
      <c r="C80" s="26">
        <v>2021</v>
      </c>
      <c r="D80" s="27">
        <f>CARGREG!B31/1000</f>
        <v>18295.117829999999</v>
      </c>
      <c r="E80" s="27">
        <f>CARGREG!C31/1000</f>
        <v>18092.4787</v>
      </c>
      <c r="F80" s="27">
        <f>CARGREG!D31/1000</f>
        <v>19738.242100000003</v>
      </c>
      <c r="G80" s="27">
        <f>CARGREG!E31/1000</f>
        <v>18147.265890000002</v>
      </c>
      <c r="H80" s="27">
        <f>CARGREG!F31/1000</f>
        <v>0</v>
      </c>
      <c r="I80" s="27">
        <f>CARGREG!G31/1000</f>
        <v>0</v>
      </c>
      <c r="J80" s="27">
        <f>CARGREG!H31/1000</f>
        <v>0</v>
      </c>
      <c r="K80" s="27">
        <f>CARGREG!I31/1000</f>
        <v>0</v>
      </c>
      <c r="L80" s="27">
        <f>CARGREG!J31/1000</f>
        <v>0</v>
      </c>
      <c r="M80" s="27">
        <f>CARGREG!K31/1000</f>
        <v>0</v>
      </c>
      <c r="N80" s="27">
        <f>CARGREG!L31/1000</f>
        <v>0</v>
      </c>
      <c r="O80" s="27">
        <f>CARGREG!M31/1000</f>
        <v>0</v>
      </c>
      <c r="P80" s="35">
        <f>SUM(D80:G80)</f>
        <v>74273.104519999993</v>
      </c>
    </row>
    <row r="81" spans="1:17" x14ac:dyDescent="0.2">
      <c r="A81" s="8"/>
      <c r="B81" s="132"/>
      <c r="C81" s="29" t="s">
        <v>118</v>
      </c>
      <c r="D81" s="30" t="str">
        <f>IF(D80/D79-1&gt;=0,"▲"&amp;TEXT(ABS(D80/D79-1),"0.0%"),"▼"&amp;TEXT(ABS(D80/D79-1),"0.0%"))</f>
        <v>▲5.0%</v>
      </c>
      <c r="E81" s="30" t="str">
        <f>IF(E80/E79-1&gt;=0,"▲"&amp;TEXT(ABS(E80/E79-1),"0.0%"),"▼"&amp;TEXT(ABS(E80/E79-1),"0.0%"))</f>
        <v>▲16.8%</v>
      </c>
      <c r="F81" s="30" t="str">
        <f>IF(F80/F79-1&gt;=0,"▲"&amp;TEXT(ABS(F80/F79-1),"0.0%"),"▼"&amp;TEXT(ABS(F80/F79-1),"0.0%"))</f>
        <v>▲30.9%</v>
      </c>
      <c r="G81" s="30" t="str">
        <f>IF(G80/G79-1&gt;=0,"▲"&amp;TEXT(ABS(G80/G79-1),"0.0%"),"▼"&amp;TEXT(ABS(G80/G79-1),"0.0%"))</f>
        <v>▲108.7%</v>
      </c>
      <c r="H81" s="66" t="str">
        <f t="shared" ref="H81" si="53">IF(H80/H79-1&gt;=0,"▲"&amp;TEXT(ABS(H80/H79-1),"0.0%"),"▼"&amp;TEXT(ABS(H80/H79-1),"0.0%"))</f>
        <v>▼100.0%</v>
      </c>
      <c r="I81" s="66" t="str">
        <f t="shared" ref="I81" si="54">IF(I80/I79-1&gt;=0,"▲"&amp;TEXT(ABS(I80/I79-1),"0.0%"),"▼"&amp;TEXT(ABS(I80/I79-1),"0.0%"))</f>
        <v>▼100.0%</v>
      </c>
      <c r="J81" s="66" t="str">
        <f t="shared" ref="J81" si="55">IF(J80/J79-1&gt;=0,"▲"&amp;TEXT(ABS(J80/J79-1),"0.0%"),"▼"&amp;TEXT(ABS(J80/J79-1),"0.0%"))</f>
        <v>▼100.0%</v>
      </c>
      <c r="K81" s="66" t="str">
        <f t="shared" ref="K81" si="56">IF(K80/K79-1&gt;=0,"▲"&amp;TEXT(ABS(K80/K79-1),"0.0%"),"▼"&amp;TEXT(ABS(K80/K79-1),"0.0%"))</f>
        <v>▼100.0%</v>
      </c>
      <c r="L81" s="66" t="str">
        <f t="shared" ref="L81" si="57">IF(L80/L79-1&gt;=0,"▲"&amp;TEXT(ABS(L80/L79-1),"0.0%"),"▼"&amp;TEXT(ABS(L80/L79-1),"0.0%"))</f>
        <v>▼100.0%</v>
      </c>
      <c r="M81" s="66" t="str">
        <f t="shared" ref="M81" si="58">IF(M80/M79-1&gt;=0,"▲"&amp;TEXT(ABS(M80/M79-1),"0.0%"),"▼"&amp;TEXT(ABS(M80/M79-1),"0.0%"))</f>
        <v>▼100.0%</v>
      </c>
      <c r="N81" s="66" t="str">
        <f t="shared" ref="N81" si="59">IF(N80/N79-1&gt;=0,"▲"&amp;TEXT(ABS(N80/N79-1),"0.0%"),"▼"&amp;TEXT(ABS(N80/N79-1),"0.0%"))</f>
        <v>▼100.0%</v>
      </c>
      <c r="O81" s="66" t="str">
        <f t="shared" ref="O81:P81" si="60">IF(O80/O79-1&gt;=0,"▲"&amp;TEXT(ABS(O80/O79-1),"0.0%"),"▼"&amp;TEXT(ABS(O80/O79-1),"0.0%"))</f>
        <v>▼100.0%</v>
      </c>
      <c r="P81" s="67" t="str">
        <f t="shared" si="60"/>
        <v>▲31.0%</v>
      </c>
      <c r="Q81" s="64">
        <f>MAX(P79:P80)+Q73</f>
        <v>102273.10451999999</v>
      </c>
    </row>
    <row r="82" spans="1:17" x14ac:dyDescent="0.2">
      <c r="A82" s="8"/>
      <c r="B82" s="131" t="s">
        <v>89</v>
      </c>
      <c r="C82" s="31">
        <v>2020</v>
      </c>
      <c r="D82" s="38">
        <v>11337.052103054952</v>
      </c>
      <c r="E82" s="38">
        <v>9914.0471192490968</v>
      </c>
      <c r="F82" s="38">
        <v>10403.618029101044</v>
      </c>
      <c r="G82" s="38">
        <v>6596.5606750736342</v>
      </c>
      <c r="H82" s="38">
        <v>7072.7845838550948</v>
      </c>
      <c r="I82" s="38">
        <v>7779.0341922432499</v>
      </c>
      <c r="J82" s="38">
        <v>8177.4266045432896</v>
      </c>
      <c r="K82" s="38">
        <v>8606.7041584507679</v>
      </c>
      <c r="L82" s="38">
        <v>9399.9986922400749</v>
      </c>
      <c r="M82" s="38">
        <v>10863.6815273638</v>
      </c>
      <c r="N82" s="38">
        <v>11120.986983121395</v>
      </c>
      <c r="O82" s="38">
        <v>11836.856237676147</v>
      </c>
      <c r="P82" s="34">
        <f>SUM(D82:G82)</f>
        <v>38251.277926478724</v>
      </c>
      <c r="Q82" s="65"/>
    </row>
    <row r="83" spans="1:17" x14ac:dyDescent="0.2">
      <c r="A83" s="8"/>
      <c r="B83" s="131"/>
      <c r="C83" s="26">
        <v>2021</v>
      </c>
      <c r="D83" s="27">
        <f>CARGREG!B37/1000</f>
        <v>11214.778596059894</v>
      </c>
      <c r="E83" s="27">
        <f>CARGREG!C37/1000</f>
        <v>9816.7840964390907</v>
      </c>
      <c r="F83" s="27">
        <f>CARGREG!D37/1000</f>
        <v>13111.292126880546</v>
      </c>
      <c r="G83" s="27">
        <f>CARGREG!E37/1000</f>
        <v>11167.479038060636</v>
      </c>
      <c r="H83" s="27">
        <f>CARGREG!F37/1000</f>
        <v>0</v>
      </c>
      <c r="I83" s="27">
        <f>CARGREG!G37/1000</f>
        <v>0</v>
      </c>
      <c r="J83" s="27">
        <f>CARGREG!H37/1000</f>
        <v>0</v>
      </c>
      <c r="K83" s="27">
        <f>CARGREG!I37/1000</f>
        <v>0</v>
      </c>
      <c r="L83" s="27">
        <f>CARGREG!J37/1000</f>
        <v>0</v>
      </c>
      <c r="M83" s="27">
        <f>CARGREG!K37/1000</f>
        <v>0</v>
      </c>
      <c r="N83" s="27">
        <f>CARGREG!L37/1000</f>
        <v>0</v>
      </c>
      <c r="O83" s="27">
        <f>CARGREG!M37/1000</f>
        <v>0</v>
      </c>
      <c r="P83" s="35">
        <f>SUM(D83:G83)</f>
        <v>45310.333857440164</v>
      </c>
      <c r="Q83" s="65"/>
    </row>
    <row r="84" spans="1:17" x14ac:dyDescent="0.2">
      <c r="A84" s="8"/>
      <c r="B84" s="131"/>
      <c r="C84" s="29" t="s">
        <v>118</v>
      </c>
      <c r="D84" s="30" t="str">
        <f>IF(D83/D82-1&gt;=0,"▲"&amp;TEXT(ABS(D83/D82-1),"0.0%"),"▼"&amp;TEXT(ABS(D83/D82-1),"0.0%"))</f>
        <v>▼1.1%</v>
      </c>
      <c r="E84" s="30" t="str">
        <f>IF(E83/E82-1&gt;=0,"▲"&amp;TEXT(ABS(E83/E82-1),"0.0%"),"▼"&amp;TEXT(ABS(E83/E82-1),"0.0%"))</f>
        <v>▼1.0%</v>
      </c>
      <c r="F84" s="30" t="str">
        <f>IF(F83/F82-1&gt;=0,"▲"&amp;TEXT(ABS(F83/F82-1),"0.0%"),"▼"&amp;TEXT(ABS(F83/F82-1),"0.0%"))</f>
        <v>▲26.0%</v>
      </c>
      <c r="G84" s="30" t="str">
        <f>IF(G83/G82-1&gt;=0,"▲"&amp;TEXT(ABS(G83/G82-1),"0.0%"),"▼"&amp;TEXT(ABS(G83/G82-1),"0.0%"))</f>
        <v>▲69.3%</v>
      </c>
      <c r="H84" s="66" t="str">
        <f t="shared" ref="H84" si="61">IF(H83/H82-1&gt;=0,"▲"&amp;TEXT(ABS(H83/H82-1),"0.0%"),"▼"&amp;TEXT(ABS(H83/H82-1),"0.0%"))</f>
        <v>▼100.0%</v>
      </c>
      <c r="I84" s="66" t="str">
        <f t="shared" ref="I84" si="62">IF(I83/I82-1&gt;=0,"▲"&amp;TEXT(ABS(I83/I82-1),"0.0%"),"▼"&amp;TEXT(ABS(I83/I82-1),"0.0%"))</f>
        <v>▼100.0%</v>
      </c>
      <c r="J84" s="66" t="str">
        <f t="shared" ref="J84" si="63">IF(J83/J82-1&gt;=0,"▲"&amp;TEXT(ABS(J83/J82-1),"0.0%"),"▼"&amp;TEXT(ABS(J83/J82-1),"0.0%"))</f>
        <v>▼100.0%</v>
      </c>
      <c r="K84" s="66" t="str">
        <f t="shared" ref="K84" si="64">IF(K83/K82-1&gt;=0,"▲"&amp;TEXT(ABS(K83/K82-1),"0.0%"),"▼"&amp;TEXT(ABS(K83/K82-1),"0.0%"))</f>
        <v>▼100.0%</v>
      </c>
      <c r="L84" s="66" t="str">
        <f t="shared" ref="L84" si="65">IF(L83/L82-1&gt;=0,"▲"&amp;TEXT(ABS(L83/L82-1),"0.0%"),"▼"&amp;TEXT(ABS(L83/L82-1),"0.0%"))</f>
        <v>▼100.0%</v>
      </c>
      <c r="M84" s="66" t="str">
        <f t="shared" ref="M84" si="66">IF(M83/M82-1&gt;=0,"▲"&amp;TEXT(ABS(M83/M82-1),"0.0%"),"▼"&amp;TEXT(ABS(M83/M82-1),"0.0%"))</f>
        <v>▼100.0%</v>
      </c>
      <c r="N84" s="66" t="str">
        <f t="shared" ref="N84" si="67">IF(N83/N82-1&gt;=0,"▲"&amp;TEXT(ABS(N83/N82-1),"0.0%"),"▼"&amp;TEXT(ABS(N83/N82-1),"0.0%"))</f>
        <v>▼100.0%</v>
      </c>
      <c r="O84" s="66" t="str">
        <f t="shared" ref="O84:P84" si="68">IF(O83/O82-1&gt;=0,"▲"&amp;TEXT(ABS(O83/O82-1),"0.0%"),"▼"&amp;TEXT(ABS(O83/O82-1),"0.0%"))</f>
        <v>▼100.0%</v>
      </c>
      <c r="P84" s="67" t="str">
        <f t="shared" si="68"/>
        <v>▲18.5%</v>
      </c>
      <c r="Q84" s="64">
        <f>MAX(P82:P83)+Q73</f>
        <v>73310.333857440157</v>
      </c>
    </row>
    <row r="85" spans="1:17" x14ac:dyDescent="0.2">
      <c r="A85" s="8"/>
      <c r="B85" s="132" t="s">
        <v>92</v>
      </c>
      <c r="C85" s="31">
        <v>2020</v>
      </c>
      <c r="D85" s="39">
        <v>80.352000000000004</v>
      </c>
      <c r="E85" s="39">
        <v>71.156000000000006</v>
      </c>
      <c r="F85" s="39">
        <v>50.677999999999997</v>
      </c>
      <c r="G85" s="39">
        <v>24.07</v>
      </c>
      <c r="H85" s="39">
        <v>187.08600000000001</v>
      </c>
      <c r="I85" s="39">
        <v>63.805</v>
      </c>
      <c r="J85" s="39">
        <v>36.588000000000001</v>
      </c>
      <c r="K85" s="39">
        <v>42.926000000000002</v>
      </c>
      <c r="L85" s="39">
        <v>35.866999999999997</v>
      </c>
      <c r="M85" s="39">
        <v>42.646000000000001</v>
      </c>
      <c r="N85" s="39">
        <v>137.81200000000001</v>
      </c>
      <c r="O85" s="39">
        <v>247.25800000000001</v>
      </c>
      <c r="P85" s="34">
        <f>SUM(D85:G85)</f>
        <v>226.256</v>
      </c>
      <c r="Q85" s="65"/>
    </row>
    <row r="86" spans="1:17" x14ac:dyDescent="0.2">
      <c r="A86" s="8"/>
      <c r="B86" s="132"/>
      <c r="C86" s="26">
        <v>2021</v>
      </c>
      <c r="D86" s="36">
        <f>CARGREG!B46/1000</f>
        <v>156.72999999999999</v>
      </c>
      <c r="E86" s="36">
        <f>CARGREG!C46/1000</f>
        <v>228.47900000000001</v>
      </c>
      <c r="F86" s="36">
        <f>CARGREG!D46/1000</f>
        <v>536.54600000000005</v>
      </c>
      <c r="G86" s="36">
        <f>CARGREG!E46/1000</f>
        <v>331.7</v>
      </c>
      <c r="H86" s="36">
        <f>CARGREG!F46/1000</f>
        <v>0</v>
      </c>
      <c r="I86" s="36">
        <f>CARGREG!G46/1000</f>
        <v>0</v>
      </c>
      <c r="J86" s="36">
        <f>CARGREG!H46/1000</f>
        <v>0</v>
      </c>
      <c r="K86" s="36">
        <f>CARGREG!I46/1000</f>
        <v>0</v>
      </c>
      <c r="L86" s="36">
        <f>CARGREG!J46/1000</f>
        <v>0</v>
      </c>
      <c r="M86" s="36">
        <f>CARGREG!K46/1000</f>
        <v>0</v>
      </c>
      <c r="N86" s="36">
        <f>CARGREG!L46/1000</f>
        <v>0</v>
      </c>
      <c r="O86" s="36">
        <f>CARGREG!M46/1000</f>
        <v>0</v>
      </c>
      <c r="P86" s="35">
        <f>SUM(D86:G86)</f>
        <v>1253.4550000000002</v>
      </c>
      <c r="Q86" s="65"/>
    </row>
    <row r="87" spans="1:17" x14ac:dyDescent="0.2">
      <c r="A87" s="8"/>
      <c r="B87" s="132"/>
      <c r="C87" s="29" t="s">
        <v>118</v>
      </c>
      <c r="D87" s="30" t="str">
        <f>IF(D86/D85-1&gt;=0,"▲"&amp;TEXT(ABS(D86/D85-1),"0.0%"),"▼"&amp;TEXT(ABS(D86/D85-1),"0.0%"))</f>
        <v>▲95.1%</v>
      </c>
      <c r="E87" s="30" t="str">
        <f>IF(E86/E85-1&gt;=0,"▲"&amp;TEXT(ABS(E86/E85-1),"0.0%"),"▼"&amp;TEXT(ABS(E86/E85-1),"0.0%"))</f>
        <v>▲221.1%</v>
      </c>
      <c r="F87" s="30" t="str">
        <f>IF(F86/F85-1&gt;=0,"▲"&amp;TEXT(ABS(F86/F85-1),"0.0%"),"▼"&amp;TEXT(ABS(F86/F85-1),"0.0%"))</f>
        <v>▲958.7%</v>
      </c>
      <c r="G87" s="30" t="str">
        <f>IF(G86/G85-1&gt;=0,"▲"&amp;TEXT(ABS(G86/G85-1),"0.0%"),"▼"&amp;TEXT(ABS(G86/G85-1),"0.0%"))</f>
        <v>▲1278.1%</v>
      </c>
      <c r="H87" s="66" t="str">
        <f t="shared" ref="H87" si="69">IF(H86/H85-1&gt;=0,"▲"&amp;TEXT(ABS(H86/H85-1),"0.0%"),"▼"&amp;TEXT(ABS(H86/H85-1),"0.0%"))</f>
        <v>▼100.0%</v>
      </c>
      <c r="I87" s="66" t="str">
        <f t="shared" ref="I87" si="70">IF(I86/I85-1&gt;=0,"▲"&amp;TEXT(ABS(I86/I85-1),"0.0%"),"▼"&amp;TEXT(ABS(I86/I85-1),"0.0%"))</f>
        <v>▼100.0%</v>
      </c>
      <c r="J87" s="66" t="str">
        <f t="shared" ref="J87" si="71">IF(J86/J85-1&gt;=0,"▲"&amp;TEXT(ABS(J86/J85-1),"0.0%"),"▼"&amp;TEXT(ABS(J86/J85-1),"0.0%"))</f>
        <v>▼100.0%</v>
      </c>
      <c r="K87" s="66" t="str">
        <f t="shared" ref="K87" si="72">IF(K86/K85-1&gt;=0,"▲"&amp;TEXT(ABS(K86/K85-1),"0.0%"),"▼"&amp;TEXT(ABS(K86/K85-1),"0.0%"))</f>
        <v>▼100.0%</v>
      </c>
      <c r="L87" s="66" t="str">
        <f t="shared" ref="L87" si="73">IF(L86/L85-1&gt;=0,"▲"&amp;TEXT(ABS(L86/L85-1),"0.0%"),"▼"&amp;TEXT(ABS(L86/L85-1),"0.0%"))</f>
        <v>▼100.0%</v>
      </c>
      <c r="M87" s="66" t="str">
        <f t="shared" ref="M87" si="74">IF(M86/M85-1&gt;=0,"▲"&amp;TEXT(ABS(M86/M85-1),"0.0%"),"▼"&amp;TEXT(ABS(M86/M85-1),"0.0%"))</f>
        <v>▼100.0%</v>
      </c>
      <c r="N87" s="66" t="str">
        <f t="shared" ref="N87" si="75">IF(N86/N85-1&gt;=0,"▲"&amp;TEXT(ABS(N86/N85-1),"0.0%"),"▼"&amp;TEXT(ABS(N86/N85-1),"0.0%"))</f>
        <v>▼100.0%</v>
      </c>
      <c r="O87" s="66" t="str">
        <f t="shared" ref="O87:P87" si="76">IF(O86/O85-1&gt;=0,"▲"&amp;TEXT(ABS(O86/O85-1),"0.0%"),"▼"&amp;TEXT(ABS(O86/O85-1),"0.0%"))</f>
        <v>▼100.0%</v>
      </c>
      <c r="P87" s="67" t="str">
        <f t="shared" si="76"/>
        <v>▲454.0%</v>
      </c>
      <c r="Q87" s="64">
        <f>MAX(P85:P86)+Q73</f>
        <v>29253.455000000002</v>
      </c>
    </row>
    <row r="88" spans="1:17" x14ac:dyDescent="0.2">
      <c r="A88" s="8"/>
      <c r="B88" s="131" t="s">
        <v>90</v>
      </c>
      <c r="C88" s="31">
        <v>2020</v>
      </c>
      <c r="D88" s="38">
        <v>2759.7359999999999</v>
      </c>
      <c r="E88" s="38">
        <v>2496.2399999999998</v>
      </c>
      <c r="F88" s="38">
        <v>2214.377</v>
      </c>
      <c r="G88" s="38">
        <v>739.351</v>
      </c>
      <c r="H88" s="38">
        <v>832.03399999999999</v>
      </c>
      <c r="I88" s="38">
        <v>855.82899999999995</v>
      </c>
      <c r="J88" s="38">
        <v>1040.3589999999999</v>
      </c>
      <c r="K88" s="38">
        <v>1074.0519999999999</v>
      </c>
      <c r="L88" s="38">
        <v>987.66099999999994</v>
      </c>
      <c r="M88" s="38">
        <v>1292.682</v>
      </c>
      <c r="N88" s="38">
        <v>1566.683</v>
      </c>
      <c r="O88" s="38">
        <v>1325.12</v>
      </c>
      <c r="P88" s="34">
        <f>SUM(D88:G88)</f>
        <v>8209.7039999999997</v>
      </c>
      <c r="Q88" s="65"/>
    </row>
    <row r="89" spans="1:17" x14ac:dyDescent="0.2">
      <c r="A89" s="8"/>
      <c r="B89" s="131"/>
      <c r="C89" s="26">
        <v>2021</v>
      </c>
      <c r="D89" s="27">
        <f>CARGREG!B48/1000</f>
        <v>1370.9369999999999</v>
      </c>
      <c r="E89" s="27">
        <f>CARGREG!C48/1000</f>
        <v>1342.146</v>
      </c>
      <c r="F89" s="27">
        <f>CARGREG!D48/1000</f>
        <v>1531.1469999999999</v>
      </c>
      <c r="G89" s="27">
        <f>CARGREG!E48/1000</f>
        <v>1472.3352</v>
      </c>
      <c r="H89" s="27">
        <f>CARGREG!F48/1000</f>
        <v>0</v>
      </c>
      <c r="I89" s="27">
        <f>CARGREG!G48/1000</f>
        <v>0</v>
      </c>
      <c r="J89" s="27">
        <f>CARGREG!H48/1000</f>
        <v>0</v>
      </c>
      <c r="K89" s="27">
        <f>CARGREG!I48/1000</f>
        <v>0</v>
      </c>
      <c r="L89" s="27">
        <f>CARGREG!J48/1000</f>
        <v>0</v>
      </c>
      <c r="M89" s="27">
        <f>CARGREG!K48/1000</f>
        <v>0</v>
      </c>
      <c r="N89" s="27">
        <f>CARGREG!L48/1000</f>
        <v>0</v>
      </c>
      <c r="O89" s="27">
        <f>CARGREG!M48/1000</f>
        <v>0</v>
      </c>
      <c r="P89" s="35">
        <f>SUM(D89:G89)</f>
        <v>5716.5651999999991</v>
      </c>
      <c r="Q89" s="65"/>
    </row>
    <row r="90" spans="1:17" x14ac:dyDescent="0.2">
      <c r="A90" s="8"/>
      <c r="B90" s="131"/>
      <c r="C90" s="29" t="s">
        <v>118</v>
      </c>
      <c r="D90" s="30" t="str">
        <f>IF(D89/D88-1&gt;=0,"▲"&amp;TEXT(ABS(D89/D88-1),"0.0%"),"▼"&amp;TEXT(ABS(D89/D88-1),"0.0%"))</f>
        <v>▼50.3%</v>
      </c>
      <c r="E90" s="30" t="str">
        <f>IF(E89/E88-1&gt;=0,"▲"&amp;TEXT(ABS(E89/E88-1),"0.0%"),"▼"&amp;TEXT(ABS(E89/E88-1),"0.0%"))</f>
        <v>▼46.2%</v>
      </c>
      <c r="F90" s="30" t="str">
        <f>IF(F89/F88-1&gt;=0,"▲"&amp;TEXT(ABS(F89/F88-1),"0.0%"),"▼"&amp;TEXT(ABS(F89/F88-1),"0.0%"))</f>
        <v>▼30.9%</v>
      </c>
      <c r="G90" s="30" t="str">
        <f>IF(G89/G88-1&gt;=0,"▲"&amp;TEXT(ABS(G89/G88-1),"0.0%"),"▼"&amp;TEXT(ABS(G89/G88-1),"0.0%"))</f>
        <v>▲99.1%</v>
      </c>
      <c r="H90" s="66" t="str">
        <f t="shared" ref="H90" si="77">IF(H89/H88-1&gt;=0,"▲"&amp;TEXT(ABS(H89/H88-1),"0.0%"),"▼"&amp;TEXT(ABS(H89/H88-1),"0.0%"))</f>
        <v>▼100.0%</v>
      </c>
      <c r="I90" s="66" t="str">
        <f t="shared" ref="I90" si="78">IF(I89/I88-1&gt;=0,"▲"&amp;TEXT(ABS(I89/I88-1),"0.0%"),"▼"&amp;TEXT(ABS(I89/I88-1),"0.0%"))</f>
        <v>▼100.0%</v>
      </c>
      <c r="J90" s="66" t="str">
        <f t="shared" ref="J90" si="79">IF(J89/J88-1&gt;=0,"▲"&amp;TEXT(ABS(J89/J88-1),"0.0%"),"▼"&amp;TEXT(ABS(J89/J88-1),"0.0%"))</f>
        <v>▼100.0%</v>
      </c>
      <c r="K90" s="66" t="str">
        <f t="shared" ref="K90" si="80">IF(K89/K88-1&gt;=0,"▲"&amp;TEXT(ABS(K89/K88-1),"0.0%"),"▼"&amp;TEXT(ABS(K89/K88-1),"0.0%"))</f>
        <v>▼100.0%</v>
      </c>
      <c r="L90" s="66" t="str">
        <f t="shared" ref="L90" si="81">IF(L89/L88-1&gt;=0,"▲"&amp;TEXT(ABS(L89/L88-1),"0.0%"),"▼"&amp;TEXT(ABS(L89/L88-1),"0.0%"))</f>
        <v>▼100.0%</v>
      </c>
      <c r="M90" s="66" t="str">
        <f t="shared" ref="M90" si="82">IF(M89/M88-1&gt;=0,"▲"&amp;TEXT(ABS(M89/M88-1),"0.0%"),"▼"&amp;TEXT(ABS(M89/M88-1),"0.0%"))</f>
        <v>▼100.0%</v>
      </c>
      <c r="N90" s="66" t="str">
        <f t="shared" ref="N90" si="83">IF(N89/N88-1&gt;=0,"▲"&amp;TEXT(ABS(N89/N88-1),"0.0%"),"▼"&amp;TEXT(ABS(N89/N88-1),"0.0%"))</f>
        <v>▼100.0%</v>
      </c>
      <c r="O90" s="66" t="str">
        <f t="shared" ref="O90:P90" si="84">IF(O89/O88-1&gt;=0,"▲"&amp;TEXT(ABS(O89/O88-1),"0.0%"),"▼"&amp;TEXT(ABS(O89/O88-1),"0.0%"))</f>
        <v>▼100.0%</v>
      </c>
      <c r="P90" s="68" t="str">
        <f t="shared" si="84"/>
        <v>▼30.4%</v>
      </c>
      <c r="Q90" s="64">
        <f>MAX(P88:P89)+Q73</f>
        <v>36209.703999999998</v>
      </c>
    </row>
    <row r="91" spans="1:17" x14ac:dyDescent="0.2">
      <c r="A91" s="8"/>
      <c r="B91" s="132" t="s">
        <v>91</v>
      </c>
      <c r="C91" s="31">
        <v>2020</v>
      </c>
      <c r="D91" s="38">
        <v>9359.8161</v>
      </c>
      <c r="E91" s="38">
        <v>10610.4753</v>
      </c>
      <c r="F91" s="38">
        <v>11827.1955</v>
      </c>
      <c r="G91" s="38">
        <v>7858.8968999999988</v>
      </c>
      <c r="H91" s="38">
        <v>9052.6498999999985</v>
      </c>
      <c r="I91" s="38">
        <v>10093.519899999999</v>
      </c>
      <c r="J91" s="38">
        <v>9950.8479000000025</v>
      </c>
      <c r="K91" s="38">
        <v>10599.6315</v>
      </c>
      <c r="L91" s="38">
        <v>12136.45607</v>
      </c>
      <c r="M91" s="38">
        <v>14773.5862</v>
      </c>
      <c r="N91" s="38">
        <v>13651.3446</v>
      </c>
      <c r="O91" s="38">
        <v>12991.008199999998</v>
      </c>
      <c r="P91" s="34">
        <f>SUM(D91:G91)</f>
        <v>39656.383800000003</v>
      </c>
      <c r="Q91" s="65"/>
    </row>
    <row r="92" spans="1:17" x14ac:dyDescent="0.2">
      <c r="A92" s="8"/>
      <c r="B92" s="132"/>
      <c r="C92" s="26">
        <v>2021</v>
      </c>
      <c r="D92" s="27">
        <f>CARGREG!B57/1000</f>
        <v>14003.9835</v>
      </c>
      <c r="E92" s="27">
        <f>CARGREG!C57/1000</f>
        <v>14087.824499999999</v>
      </c>
      <c r="F92" s="27">
        <f>CARGREG!D57/1000</f>
        <v>15646.711499999999</v>
      </c>
      <c r="G92" s="27">
        <f>CARGREG!E57/1000</f>
        <v>14133.068100000002</v>
      </c>
      <c r="H92" s="27">
        <f>CARGREG!F57/1000</f>
        <v>0</v>
      </c>
      <c r="I92" s="27">
        <f>CARGREG!G57/1000</f>
        <v>0</v>
      </c>
      <c r="J92" s="27">
        <f>CARGREG!H57/1000</f>
        <v>0</v>
      </c>
      <c r="K92" s="27">
        <f>CARGREG!I57/1000</f>
        <v>0</v>
      </c>
      <c r="L92" s="27">
        <f>CARGREG!J57/1000</f>
        <v>0</v>
      </c>
      <c r="M92" s="27">
        <f>CARGREG!K57/1000</f>
        <v>0</v>
      </c>
      <c r="N92" s="27">
        <f>CARGREG!L57/1000</f>
        <v>0</v>
      </c>
      <c r="O92" s="27">
        <f>CARGREG!M57/1000</f>
        <v>0</v>
      </c>
      <c r="P92" s="35">
        <f>SUM(D92:G92)</f>
        <v>57871.587599999999</v>
      </c>
      <c r="Q92" s="65"/>
    </row>
    <row r="93" spans="1:17" x14ac:dyDescent="0.2">
      <c r="A93" s="8"/>
      <c r="B93" s="132"/>
      <c r="C93" s="29" t="s">
        <v>118</v>
      </c>
      <c r="D93" s="30" t="str">
        <f>IF(D92/D91-1&gt;=0,"▲"&amp;TEXT(ABS(D92/D91-1),"0.0%"),"▼"&amp;TEXT(ABS(D92/D91-1),"0.0%"))</f>
        <v>▲49.6%</v>
      </c>
      <c r="E93" s="30" t="str">
        <f>IF(E92/E91-1&gt;=0,"▲"&amp;TEXT(ABS(E92/E91-1),"0.0%"),"▼"&amp;TEXT(ABS(E92/E91-1),"0.0%"))</f>
        <v>▲32.8%</v>
      </c>
      <c r="F93" s="30" t="str">
        <f>IF(F92/F91-1&gt;=0,"▲"&amp;TEXT(ABS(F92/F91-1),"0.0%"),"▼"&amp;TEXT(ABS(F92/F91-1),"0.0%"))</f>
        <v>▲32.3%</v>
      </c>
      <c r="G93" s="30" t="str">
        <f>IF(G92/G91-1&gt;=0,"▲"&amp;TEXT(ABS(G92/G91-1),"0.0%"),"▼"&amp;TEXT(ABS(G92/G91-1),"0.0%"))</f>
        <v>▲79.8%</v>
      </c>
      <c r="H93" s="66" t="str">
        <f t="shared" ref="H93" si="85">IF(H92/H91-1&gt;=0,"▲"&amp;TEXT(ABS(H92/H91-1),"0.0%"),"▼"&amp;TEXT(ABS(H92/H91-1),"0.0%"))</f>
        <v>▼100.0%</v>
      </c>
      <c r="I93" s="66" t="str">
        <f t="shared" ref="I93" si="86">IF(I92/I91-1&gt;=0,"▲"&amp;TEXT(ABS(I92/I91-1),"0.0%"),"▼"&amp;TEXT(ABS(I92/I91-1),"0.0%"))</f>
        <v>▼100.0%</v>
      </c>
      <c r="J93" s="66" t="str">
        <f t="shared" ref="J93" si="87">IF(J92/J91-1&gt;=0,"▲"&amp;TEXT(ABS(J92/J91-1),"0.0%"),"▼"&amp;TEXT(ABS(J92/J91-1),"0.0%"))</f>
        <v>▼100.0%</v>
      </c>
      <c r="K93" s="66" t="str">
        <f t="shared" ref="K93" si="88">IF(K92/K91-1&gt;=0,"▲"&amp;TEXT(ABS(K92/K91-1),"0.0%"),"▼"&amp;TEXT(ABS(K92/K91-1),"0.0%"))</f>
        <v>▼100.0%</v>
      </c>
      <c r="L93" s="66" t="str">
        <f t="shared" ref="L93" si="89">IF(L92/L91-1&gt;=0,"▲"&amp;TEXT(ABS(L92/L91-1),"0.0%"),"▼"&amp;TEXT(ABS(L92/L91-1),"0.0%"))</f>
        <v>▼100.0%</v>
      </c>
      <c r="M93" s="66" t="str">
        <f t="shared" ref="M93" si="90">IF(M92/M91-1&gt;=0,"▲"&amp;TEXT(ABS(M92/M91-1),"0.0%"),"▼"&amp;TEXT(ABS(M92/M91-1),"0.0%"))</f>
        <v>▼100.0%</v>
      </c>
      <c r="N93" s="66" t="str">
        <f t="shared" ref="N93" si="91">IF(N92/N91-1&gt;=0,"▲"&amp;TEXT(ABS(N92/N91-1),"0.0%"),"▼"&amp;TEXT(ABS(N92/N91-1),"0.0%"))</f>
        <v>▼100.0%</v>
      </c>
      <c r="O93" s="66" t="str">
        <f t="shared" ref="O93:P93" si="92">IF(O92/O91-1&gt;=0,"▲"&amp;TEXT(ABS(O92/O91-1),"0.0%"),"▼"&amp;TEXT(ABS(O92/O91-1),"0.0%"))</f>
        <v>▼100.0%</v>
      </c>
      <c r="P93" s="67" t="str">
        <f t="shared" si="92"/>
        <v>▲45.9%</v>
      </c>
      <c r="Q93" s="64">
        <f>MAX(P91:P92)+Q73</f>
        <v>85871.587599999999</v>
      </c>
    </row>
    <row r="94" spans="1:17" x14ac:dyDescent="0.2">
      <c r="A94" s="8"/>
      <c r="B94" s="131" t="s">
        <v>121</v>
      </c>
      <c r="C94" s="31">
        <v>2020</v>
      </c>
      <c r="D94" s="38">
        <v>8365.6301700000004</v>
      </c>
      <c r="E94" s="38">
        <v>8503.3772899999985</v>
      </c>
      <c r="F94" s="38">
        <v>8644.8665579999979</v>
      </c>
      <c r="G94" s="38">
        <v>5209.0806999999995</v>
      </c>
      <c r="H94" s="38">
        <v>6023.6581900000001</v>
      </c>
      <c r="I94" s="38">
        <v>7134.2837199999985</v>
      </c>
      <c r="J94" s="38">
        <v>8226.0579799999996</v>
      </c>
      <c r="K94" s="38">
        <v>8471.0650299999998</v>
      </c>
      <c r="L94" s="38">
        <v>8729.1361900000029</v>
      </c>
      <c r="M94" s="38">
        <v>10139.1556</v>
      </c>
      <c r="N94" s="38">
        <v>10376.037880000002</v>
      </c>
      <c r="O94" s="38">
        <v>10567.67765</v>
      </c>
      <c r="P94" s="34">
        <f>SUM(D94:G94)</f>
        <v>30722.954717999997</v>
      </c>
      <c r="Q94" s="65"/>
    </row>
    <row r="95" spans="1:17" x14ac:dyDescent="0.2">
      <c r="A95" s="8"/>
      <c r="B95" s="131"/>
      <c r="C95" s="26">
        <v>2021</v>
      </c>
      <c r="D95" s="27">
        <f>CARGREG!B69/1000</f>
        <v>10106.45505</v>
      </c>
      <c r="E95" s="27">
        <f>CARGREG!C69/1000</f>
        <v>8953.9622800000016</v>
      </c>
      <c r="F95" s="27">
        <f>CARGREG!D69/1000</f>
        <v>10042.040590000001</v>
      </c>
      <c r="G95" s="27">
        <f>CARGREG!E69/1000</f>
        <v>9277.434830000002</v>
      </c>
      <c r="H95" s="27">
        <f>CARGREG!F69/1000</f>
        <v>0</v>
      </c>
      <c r="I95" s="27">
        <f>CARGREG!G69/1000</f>
        <v>0</v>
      </c>
      <c r="J95" s="27">
        <f>CARGREG!H69/1000</f>
        <v>0</v>
      </c>
      <c r="K95" s="27">
        <f>CARGREG!I69/1000</f>
        <v>0</v>
      </c>
      <c r="L95" s="27">
        <f>CARGREG!J69/1000</f>
        <v>0</v>
      </c>
      <c r="M95" s="27">
        <f>CARGREG!K69/1000</f>
        <v>0</v>
      </c>
      <c r="N95" s="27">
        <f>CARGREG!L69/1000</f>
        <v>0</v>
      </c>
      <c r="O95" s="27">
        <f>CARGREG!M69/1000</f>
        <v>0</v>
      </c>
      <c r="P95" s="35">
        <f>SUM(D95:G95)</f>
        <v>38379.892750000006</v>
      </c>
      <c r="Q95" s="65"/>
    </row>
    <row r="96" spans="1:17" x14ac:dyDescent="0.2">
      <c r="A96" s="8"/>
      <c r="B96" s="131"/>
      <c r="C96" s="29" t="s">
        <v>118</v>
      </c>
      <c r="D96" s="30" t="str">
        <f>IF(D95/D94-1&gt;=0,"▲"&amp;TEXT(ABS(D95/D94-1),"0.0%"),"▼"&amp;TEXT(ABS(D95/D94-1),"0.0%"))</f>
        <v>▲20.8%</v>
      </c>
      <c r="E96" s="30" t="str">
        <f>IF(E95/E94-1&gt;=0,"▲"&amp;TEXT(ABS(E95/E94-1),"0.0%"),"▼"&amp;TEXT(ABS(E95/E94-1),"0.0%"))</f>
        <v>▲5.3%</v>
      </c>
      <c r="F96" s="30" t="str">
        <f>IF(F95/F94-1&gt;=0,"▲"&amp;TEXT(ABS(F95/F94-1),"0.0%"),"▼"&amp;TEXT(ABS(F95/F94-1),"0.0%"))</f>
        <v>▲16.2%</v>
      </c>
      <c r="G96" s="30" t="str">
        <f>IF(G95/G94-1&gt;=0,"▲"&amp;TEXT(ABS(G95/G94-1),"0.0%"),"▼"&amp;TEXT(ABS(G95/G94-1),"0.0%"))</f>
        <v>▲78.1%</v>
      </c>
      <c r="H96" s="66" t="str">
        <f t="shared" ref="H96" si="93">IF(H95/H94-1&gt;=0,"▲"&amp;TEXT(ABS(H95/H94-1),"0.0%"),"▼"&amp;TEXT(ABS(H95/H94-1),"0.0%"))</f>
        <v>▼100.0%</v>
      </c>
      <c r="I96" s="66" t="str">
        <f t="shared" ref="I96" si="94">IF(I95/I94-1&gt;=0,"▲"&amp;TEXT(ABS(I95/I94-1),"0.0%"),"▼"&amp;TEXT(ABS(I95/I94-1),"0.0%"))</f>
        <v>▼100.0%</v>
      </c>
      <c r="J96" s="66" t="str">
        <f t="shared" ref="J96" si="95">IF(J95/J94-1&gt;=0,"▲"&amp;TEXT(ABS(J95/J94-1),"0.0%"),"▼"&amp;TEXT(ABS(J95/J94-1),"0.0%"))</f>
        <v>▼100.0%</v>
      </c>
      <c r="K96" s="66" t="str">
        <f t="shared" ref="K96" si="96">IF(K95/K94-1&gt;=0,"▲"&amp;TEXT(ABS(K95/K94-1),"0.0%"),"▼"&amp;TEXT(ABS(K95/K94-1),"0.0%"))</f>
        <v>▼100.0%</v>
      </c>
      <c r="L96" s="66" t="str">
        <f t="shared" ref="L96" si="97">IF(L95/L94-1&gt;=0,"▲"&amp;TEXT(ABS(L95/L94-1),"0.0%"),"▼"&amp;TEXT(ABS(L95/L94-1),"0.0%"))</f>
        <v>▼100.0%</v>
      </c>
      <c r="M96" s="66" t="str">
        <f t="shared" ref="M96" si="98">IF(M95/M94-1&gt;=0,"▲"&amp;TEXT(ABS(M95/M94-1),"0.0%"),"▼"&amp;TEXT(ABS(M95/M94-1),"0.0%"))</f>
        <v>▼100.0%</v>
      </c>
      <c r="N96" s="66" t="str">
        <f t="shared" ref="N96" si="99">IF(N95/N94-1&gt;=0,"▲"&amp;TEXT(ABS(N95/N94-1),"0.0%"),"▼"&amp;TEXT(ABS(N95/N94-1),"0.0%"))</f>
        <v>▼100.0%</v>
      </c>
      <c r="O96" s="66" t="str">
        <f t="shared" ref="O96:P96" si="100">IF(O95/O94-1&gt;=0,"▲"&amp;TEXT(ABS(O95/O94-1),"0.0%"),"▼"&amp;TEXT(ABS(O95/O94-1),"0.0%"))</f>
        <v>▼100.0%</v>
      </c>
      <c r="P96" s="67" t="str">
        <f t="shared" si="100"/>
        <v>▲24.9%</v>
      </c>
      <c r="Q96" s="64">
        <f>MAX(P94:P95)+Q73</f>
        <v>66379.892749999999</v>
      </c>
    </row>
    <row r="98" spans="1:16" ht="15" x14ac:dyDescent="0.2">
      <c r="B98" s="130" t="s">
        <v>150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</row>
    <row r="100" spans="1:16" x14ac:dyDescent="0.2">
      <c r="B100" s="133" t="s">
        <v>119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</row>
    <row r="101" spans="1:16" ht="30" customHeight="1" x14ac:dyDescent="0.2">
      <c r="B101" s="22" t="s">
        <v>108</v>
      </c>
      <c r="C101" s="22" t="s">
        <v>117</v>
      </c>
      <c r="D101" s="22" t="s">
        <v>96</v>
      </c>
      <c r="E101" s="22" t="s">
        <v>97</v>
      </c>
      <c r="F101" s="22" t="s">
        <v>98</v>
      </c>
      <c r="G101" s="22" t="s">
        <v>99</v>
      </c>
      <c r="H101" s="22" t="s">
        <v>100</v>
      </c>
      <c r="I101" s="22" t="s">
        <v>101</v>
      </c>
      <c r="J101" s="22" t="s">
        <v>102</v>
      </c>
      <c r="K101" s="22" t="s">
        <v>103</v>
      </c>
      <c r="L101" s="22" t="s">
        <v>104</v>
      </c>
      <c r="M101" s="22" t="s">
        <v>105</v>
      </c>
      <c r="N101" s="22" t="s">
        <v>106</v>
      </c>
      <c r="O101" s="22" t="s">
        <v>107</v>
      </c>
      <c r="P101" s="33" t="str">
        <f>P29</f>
        <v>Acumulado Ene-Abr</v>
      </c>
    </row>
    <row r="102" spans="1:16" x14ac:dyDescent="0.2">
      <c r="A102" s="8"/>
      <c r="B102" s="132" t="s">
        <v>88</v>
      </c>
      <c r="C102" s="31">
        <v>2020</v>
      </c>
      <c r="D102" s="39">
        <v>1.76</v>
      </c>
      <c r="E102" s="39">
        <v>5.7069999999999999</v>
      </c>
      <c r="F102" s="39">
        <v>4.843</v>
      </c>
      <c r="G102" s="39">
        <v>0</v>
      </c>
      <c r="H102" s="39">
        <v>0.13500000000000001</v>
      </c>
      <c r="I102" s="39">
        <v>0.47599999999999998</v>
      </c>
      <c r="J102" s="39">
        <v>4.5780000000000003</v>
      </c>
      <c r="K102" s="39">
        <v>4.9210000000000003</v>
      </c>
      <c r="L102" s="39">
        <v>2.012</v>
      </c>
      <c r="M102" s="39">
        <v>2.2890000000000001</v>
      </c>
      <c r="N102" s="39">
        <v>4.0670000000000002</v>
      </c>
      <c r="O102" s="39">
        <v>1.9139999999999999</v>
      </c>
      <c r="P102" s="40">
        <f>SUM(D102:G102)</f>
        <v>12.309999999999999</v>
      </c>
    </row>
    <row r="103" spans="1:16" x14ac:dyDescent="0.2">
      <c r="A103" s="8"/>
      <c r="B103" s="132"/>
      <c r="C103" s="26">
        <v>2021</v>
      </c>
      <c r="D103" s="36">
        <f>PAXFLET!B13/1000</f>
        <v>0.38300000000000001</v>
      </c>
      <c r="E103" s="36">
        <f>PAXFLET!C13/1000</f>
        <v>0.76300000000000001</v>
      </c>
      <c r="F103" s="36">
        <f>PAXFLET!D13/1000</f>
        <v>0.63</v>
      </c>
      <c r="G103" s="36">
        <f>PAXFLET!E13/1000</f>
        <v>0.27300000000000002</v>
      </c>
      <c r="H103" s="36">
        <f>PAXFLET!F13/1000</f>
        <v>0</v>
      </c>
      <c r="I103" s="36">
        <f>PAXFLET!G13/1000</f>
        <v>0</v>
      </c>
      <c r="J103" s="36">
        <f>PAXFLET!H13/1000</f>
        <v>0</v>
      </c>
      <c r="K103" s="36">
        <f>PAXFLET!I13/1000</f>
        <v>0</v>
      </c>
      <c r="L103" s="36">
        <f>PAXFLET!J13/1000</f>
        <v>0</v>
      </c>
      <c r="M103" s="36">
        <f>PAXFLET!K13/1000</f>
        <v>0</v>
      </c>
      <c r="N103" s="36">
        <f>PAXFLET!L13/1000</f>
        <v>0</v>
      </c>
      <c r="O103" s="36">
        <f>PAXFLET!M13/1000</f>
        <v>0</v>
      </c>
      <c r="P103" s="37">
        <f>SUM(D103:G103)</f>
        <v>2.0489999999999999</v>
      </c>
    </row>
    <row r="104" spans="1:16" x14ac:dyDescent="0.2">
      <c r="A104" s="8"/>
      <c r="B104" s="132"/>
      <c r="C104" s="29" t="s">
        <v>118</v>
      </c>
      <c r="D104" s="30" t="str">
        <f>IF(D103/D102-1&gt;=0,"▲"&amp;TEXT(ABS(D103/D102-1),"0.0%"),"▼"&amp;TEXT(ABS(D103/D102-1),"0.0%"))</f>
        <v>▼78.2%</v>
      </c>
      <c r="E104" s="30" t="str">
        <f>IF(E103/E102-1&gt;=0,"▲"&amp;TEXT(ABS(E103/E102-1),"0.0%"),"▼"&amp;TEXT(ABS(E103/E102-1),"0.0%"))</f>
        <v>▼86.6%</v>
      </c>
      <c r="F104" s="30" t="str">
        <f>IF(F103/F102-1&gt;=0,"▲"&amp;TEXT(ABS(F103/F102-1),"0.0%"),"▼"&amp;TEXT(ABS(F103/F102-1),"0.0%"))</f>
        <v>▼87.0%</v>
      </c>
      <c r="G104" s="66"/>
      <c r="H104" s="66" t="str">
        <f t="shared" ref="H104" si="101">IF(H103/H102-1&gt;=0,"▲"&amp;TEXT(ABS(H103/H102-1),"0.0%"),"▼"&amp;TEXT(ABS(H103/H102-1),"0.0%"))</f>
        <v>▼100.0%</v>
      </c>
      <c r="I104" s="66" t="str">
        <f t="shared" ref="I104" si="102">IF(I103/I102-1&gt;=0,"▲"&amp;TEXT(ABS(I103/I102-1),"0.0%"),"▼"&amp;TEXT(ABS(I103/I102-1),"0.0%"))</f>
        <v>▼100.0%</v>
      </c>
      <c r="J104" s="66" t="str">
        <f t="shared" ref="J104" si="103">IF(J103/J102-1&gt;=0,"▲"&amp;TEXT(ABS(J103/J102-1),"0.0%"),"▼"&amp;TEXT(ABS(J103/J102-1),"0.0%"))</f>
        <v>▼100.0%</v>
      </c>
      <c r="K104" s="66" t="str">
        <f t="shared" ref="K104" si="104">IF(K103/K102-1&gt;=0,"▲"&amp;TEXT(ABS(K103/K102-1),"0.0%"),"▼"&amp;TEXT(ABS(K103/K102-1),"0.0%"))</f>
        <v>▼100.0%</v>
      </c>
      <c r="L104" s="66" t="str">
        <f t="shared" ref="L104" si="105">IF(L103/L102-1&gt;=0,"▲"&amp;TEXT(ABS(L103/L102-1),"0.0%"),"▼"&amp;TEXT(ABS(L103/L102-1),"0.0%"))</f>
        <v>▼100.0%</v>
      </c>
      <c r="M104" s="66" t="str">
        <f t="shared" ref="M104" si="106">IF(M103/M102-1&gt;=0,"▲"&amp;TEXT(ABS(M103/M102-1),"0.0%"),"▼"&amp;TEXT(ABS(M103/M102-1),"0.0%"))</f>
        <v>▼100.0%</v>
      </c>
      <c r="N104" s="66" t="str">
        <f t="shared" ref="N104" si="107">IF(N103/N102-1&gt;=0,"▲"&amp;TEXT(ABS(N103/N102-1),"0.0%"),"▼"&amp;TEXT(ABS(N103/N102-1),"0.0%"))</f>
        <v>▼100.0%</v>
      </c>
      <c r="O104" s="66" t="str">
        <f t="shared" ref="O104:P104" si="108">IF(O103/O102-1&gt;=0,"▲"&amp;TEXT(ABS(O103/O102-1),"0.0%"),"▼"&amp;TEXT(ABS(O103/O102-1),"0.0%"))</f>
        <v>▼100.0%</v>
      </c>
      <c r="P104" s="68" t="str">
        <f t="shared" si="108"/>
        <v>▼83.4%</v>
      </c>
    </row>
    <row r="105" spans="1:16" ht="30" customHeight="1" x14ac:dyDescent="0.2">
      <c r="B105" s="22" t="s">
        <v>109</v>
      </c>
      <c r="C105" s="22" t="s">
        <v>117</v>
      </c>
      <c r="D105" s="22" t="s">
        <v>96</v>
      </c>
      <c r="E105" s="22" t="s">
        <v>97</v>
      </c>
      <c r="F105" s="22" t="s">
        <v>98</v>
      </c>
      <c r="G105" s="22" t="s">
        <v>99</v>
      </c>
      <c r="H105" s="22" t="s">
        <v>100</v>
      </c>
      <c r="I105" s="22" t="s">
        <v>101</v>
      </c>
      <c r="J105" s="22" t="s">
        <v>102</v>
      </c>
      <c r="K105" s="22" t="s">
        <v>103</v>
      </c>
      <c r="L105" s="22" t="s">
        <v>104</v>
      </c>
      <c r="M105" s="22" t="s">
        <v>105</v>
      </c>
      <c r="N105" s="22" t="s">
        <v>106</v>
      </c>
      <c r="O105" s="22" t="s">
        <v>107</v>
      </c>
      <c r="P105" s="33" t="str">
        <f>P29</f>
        <v>Acumulado Ene-Abr</v>
      </c>
    </row>
    <row r="106" spans="1:16" x14ac:dyDescent="0.2">
      <c r="A106" s="8"/>
      <c r="B106" s="132" t="s">
        <v>88</v>
      </c>
      <c r="C106" s="31">
        <v>2020</v>
      </c>
      <c r="D106" s="39">
        <v>12.388999999999999</v>
      </c>
      <c r="E106" s="39">
        <v>25.318999999999999</v>
      </c>
      <c r="F106" s="39">
        <v>24.71</v>
      </c>
      <c r="G106" s="39">
        <v>6.1459999999999999</v>
      </c>
      <c r="H106" s="39">
        <v>2.3730000000000002</v>
      </c>
      <c r="I106" s="39">
        <v>3.2719999999999998</v>
      </c>
      <c r="J106" s="39">
        <v>3.617</v>
      </c>
      <c r="K106" s="39">
        <v>11.101000000000001</v>
      </c>
      <c r="L106" s="39">
        <v>7.7770000000000001</v>
      </c>
      <c r="M106" s="39">
        <v>9.8659999999999997</v>
      </c>
      <c r="N106" s="39">
        <v>20.297000000000001</v>
      </c>
      <c r="O106" s="39">
        <v>21.198</v>
      </c>
      <c r="P106" s="40">
        <f>SUM(D106:G106)</f>
        <v>68.563999999999993</v>
      </c>
    </row>
    <row r="107" spans="1:16" x14ac:dyDescent="0.2">
      <c r="A107" s="8"/>
      <c r="B107" s="132"/>
      <c r="C107" s="26">
        <v>2021</v>
      </c>
      <c r="D107" s="36">
        <f>PAXFLET!B24/1000</f>
        <v>11.49</v>
      </c>
      <c r="E107" s="36">
        <f>PAXFLET!C24/1000</f>
        <v>4.2249999999999996</v>
      </c>
      <c r="F107" s="36">
        <f>PAXFLET!D24/1000</f>
        <v>3.6829999999999998</v>
      </c>
      <c r="G107" s="36">
        <f>PAXFLET!E24/1000</f>
        <v>4.1310000000000002</v>
      </c>
      <c r="H107" s="36">
        <f>PAXFLET!F24/1000</f>
        <v>0</v>
      </c>
      <c r="I107" s="36">
        <f>PAXFLET!G24/1000</f>
        <v>0</v>
      </c>
      <c r="J107" s="36">
        <f>PAXFLET!H24/1000</f>
        <v>0</v>
      </c>
      <c r="K107" s="36">
        <f>PAXFLET!I24/1000</f>
        <v>0</v>
      </c>
      <c r="L107" s="36">
        <f>PAXFLET!J24/1000</f>
        <v>0</v>
      </c>
      <c r="M107" s="36">
        <f>PAXFLET!K24/1000</f>
        <v>0</v>
      </c>
      <c r="N107" s="36">
        <f>PAXFLET!L24/1000</f>
        <v>0</v>
      </c>
      <c r="O107" s="36">
        <f>PAXFLET!M24/1000</f>
        <v>0</v>
      </c>
      <c r="P107" s="37">
        <f>SUM(D107:G107)</f>
        <v>23.529</v>
      </c>
    </row>
    <row r="108" spans="1:16" x14ac:dyDescent="0.2">
      <c r="A108" s="8"/>
      <c r="B108" s="132"/>
      <c r="C108" s="29" t="s">
        <v>118</v>
      </c>
      <c r="D108" s="30" t="str">
        <f>IF(D107/D106-1&gt;=0,"▲"&amp;TEXT(ABS(D107/D106-1),"0.0%"),"▼"&amp;TEXT(ABS(D107/D106-1),"0.0%"))</f>
        <v>▼7.3%</v>
      </c>
      <c r="E108" s="30" t="str">
        <f>IF(E107/E106-1&gt;=0,"▲"&amp;TEXT(ABS(E107/E106-1),"0.0%"),"▼"&amp;TEXT(ABS(E107/E106-1),"0.0%"))</f>
        <v>▼83.3%</v>
      </c>
      <c r="F108" s="30" t="str">
        <f>IF(F107/F106-1&gt;=0,"▲"&amp;TEXT(ABS(F107/F106-1),"0.0%"),"▼"&amp;TEXT(ABS(F107/F106-1),"0.0%"))</f>
        <v>▼85.1%</v>
      </c>
      <c r="G108" s="30" t="str">
        <f>IF(G107/G106-1&gt;=0,"▲"&amp;TEXT(ABS(G107/G106-1),"0.0%"),"▼"&amp;TEXT(ABS(G107/G106-1),"0.0%"))</f>
        <v>▼32.8%</v>
      </c>
      <c r="H108" s="66" t="str">
        <f t="shared" ref="H108" si="109">IF(H107/H106-1&gt;=0,"▲"&amp;TEXT(ABS(H107/H106-1),"0.0%"),"▼"&amp;TEXT(ABS(H107/H106-1),"0.0%"))</f>
        <v>▼100.0%</v>
      </c>
      <c r="I108" s="66" t="str">
        <f t="shared" ref="I108" si="110">IF(I107/I106-1&gt;=0,"▲"&amp;TEXT(ABS(I107/I106-1),"0.0%"),"▼"&amp;TEXT(ABS(I107/I106-1),"0.0%"))</f>
        <v>▼100.0%</v>
      </c>
      <c r="J108" s="66" t="str">
        <f t="shared" ref="J108" si="111">IF(J107/J106-1&gt;=0,"▲"&amp;TEXT(ABS(J107/J106-1),"0.0%"),"▼"&amp;TEXT(ABS(J107/J106-1),"0.0%"))</f>
        <v>▼100.0%</v>
      </c>
      <c r="K108" s="66" t="str">
        <f t="shared" ref="K108" si="112">IF(K107/K106-1&gt;=0,"▲"&amp;TEXT(ABS(K107/K106-1),"0.0%"),"▼"&amp;TEXT(ABS(K107/K106-1),"0.0%"))</f>
        <v>▼100.0%</v>
      </c>
      <c r="L108" s="66" t="str">
        <f t="shared" ref="L108" si="113">IF(L107/L106-1&gt;=0,"▲"&amp;TEXT(ABS(L107/L106-1),"0.0%"),"▼"&amp;TEXT(ABS(L107/L106-1),"0.0%"))</f>
        <v>▼100.0%</v>
      </c>
      <c r="M108" s="66" t="str">
        <f t="shared" ref="M108" si="114">IF(M107/M106-1&gt;=0,"▲"&amp;TEXT(ABS(M107/M106-1),"0.0%"),"▼"&amp;TEXT(ABS(M107/M106-1),"0.0%"))</f>
        <v>▼100.0%</v>
      </c>
      <c r="N108" s="66" t="str">
        <f t="shared" ref="N108" si="115">IF(N107/N106-1&gt;=0,"▲"&amp;TEXT(ABS(N107/N106-1),"0.0%"),"▼"&amp;TEXT(ABS(N107/N106-1),"0.0%"))</f>
        <v>▼100.0%</v>
      </c>
      <c r="O108" s="66" t="str">
        <f t="shared" ref="O108:P108" si="116">IF(O107/O106-1&gt;=0,"▲"&amp;TEXT(ABS(O107/O106-1),"0.0%"),"▼"&amp;TEXT(ABS(O107/O106-1),"0.0%"))</f>
        <v>▼100.0%</v>
      </c>
      <c r="P108" s="68" t="str">
        <f t="shared" si="116"/>
        <v>▼65.7%</v>
      </c>
    </row>
    <row r="109" spans="1:16" x14ac:dyDescent="0.2">
      <c r="A109" s="8"/>
      <c r="B109" s="131" t="s">
        <v>89</v>
      </c>
      <c r="C109" s="31">
        <v>2020</v>
      </c>
      <c r="D109" s="39">
        <v>13.204000000000001</v>
      </c>
      <c r="E109" s="39">
        <v>23.102</v>
      </c>
      <c r="F109" s="39">
        <v>15.326000000000001</v>
      </c>
      <c r="G109" s="39">
        <v>0</v>
      </c>
      <c r="H109" s="39">
        <v>0.86599999999999999</v>
      </c>
      <c r="I109" s="39">
        <v>2.8919999999999999</v>
      </c>
      <c r="J109" s="39">
        <v>1.0999999999999999E-2</v>
      </c>
      <c r="K109" s="39">
        <v>0.10199999999999999</v>
      </c>
      <c r="L109" s="39">
        <v>0</v>
      </c>
      <c r="M109" s="39">
        <v>0</v>
      </c>
      <c r="N109" s="39">
        <v>0</v>
      </c>
      <c r="O109" s="39">
        <v>6.2E-2</v>
      </c>
      <c r="P109" s="40">
        <f>SUM(D109:G109)</f>
        <v>51.631999999999998</v>
      </c>
    </row>
    <row r="110" spans="1:16" x14ac:dyDescent="0.2">
      <c r="A110" s="8"/>
      <c r="B110" s="131"/>
      <c r="C110" s="26">
        <v>2021</v>
      </c>
      <c r="D110" s="36">
        <f>PAXFLET!B30/1000</f>
        <v>0.313</v>
      </c>
      <c r="E110" s="36">
        <f>PAXFLET!C30/1000</f>
        <v>2.294</v>
      </c>
      <c r="F110" s="36">
        <f>PAXFLET!D30/1000</f>
        <v>3.5379999999999998</v>
      </c>
      <c r="G110" s="36">
        <f>PAXFLET!E30/1000</f>
        <v>1.5069999999999999</v>
      </c>
      <c r="H110" s="36">
        <f>PAXFLET!F30/1000</f>
        <v>0</v>
      </c>
      <c r="I110" s="36">
        <f>PAXFLET!G30/1000</f>
        <v>0</v>
      </c>
      <c r="J110" s="36">
        <f>PAXFLET!H30/1000</f>
        <v>0</v>
      </c>
      <c r="K110" s="36">
        <f>PAXFLET!I30/1000</f>
        <v>0</v>
      </c>
      <c r="L110" s="36">
        <f>PAXFLET!J30/1000</f>
        <v>0</v>
      </c>
      <c r="M110" s="36">
        <f>PAXFLET!K30/1000</f>
        <v>0</v>
      </c>
      <c r="N110" s="36">
        <f>PAXFLET!L30/1000</f>
        <v>0</v>
      </c>
      <c r="O110" s="36">
        <f>PAXFLET!M30/1000</f>
        <v>0</v>
      </c>
      <c r="P110" s="37">
        <f>SUM(D110:G110)</f>
        <v>7.6519999999999992</v>
      </c>
    </row>
    <row r="111" spans="1:16" x14ac:dyDescent="0.2">
      <c r="A111" s="8"/>
      <c r="B111" s="131"/>
      <c r="C111" s="29" t="s">
        <v>118</v>
      </c>
      <c r="D111" s="30" t="str">
        <f>IF(D110/D109-1&gt;=0,"▲"&amp;TEXT(ABS(D110/D109-1),"0.0%"),"▼"&amp;TEXT(ABS(D110/D109-1),"0.0%"))</f>
        <v>▼97.6%</v>
      </c>
      <c r="E111" s="30" t="str">
        <f>IF(E110/E109-1&gt;=0,"▲"&amp;TEXT(ABS(E110/E109-1),"0.0%"),"▼"&amp;TEXT(ABS(E110/E109-1),"0.0%"))</f>
        <v>▼90.1%</v>
      </c>
      <c r="F111" s="30" t="str">
        <f>IF(F110/F109-1&gt;=0,"▲"&amp;TEXT(ABS(F110/F109-1),"0.0%"),"▼"&amp;TEXT(ABS(F110/F109-1),"0.0%"))</f>
        <v>▼76.9%</v>
      </c>
      <c r="G111" s="66"/>
      <c r="H111" s="66" t="str">
        <f t="shared" ref="H111" si="117">IF(H110/H109-1&gt;=0,"▲"&amp;TEXT(ABS(H110/H109-1),"0.0%"),"▼"&amp;TEXT(ABS(H110/H109-1),"0.0%"))</f>
        <v>▼100.0%</v>
      </c>
      <c r="I111" s="66" t="str">
        <f t="shared" ref="I111" si="118">IF(I110/I109-1&gt;=0,"▲"&amp;TEXT(ABS(I110/I109-1),"0.0%"),"▼"&amp;TEXT(ABS(I110/I109-1),"0.0%"))</f>
        <v>▼100.0%</v>
      </c>
      <c r="J111" s="66" t="str">
        <f t="shared" ref="J111" si="119">IF(J110/J109-1&gt;=0,"▲"&amp;TEXT(ABS(J110/J109-1),"0.0%"),"▼"&amp;TEXT(ABS(J110/J109-1),"0.0%"))</f>
        <v>▼100.0%</v>
      </c>
      <c r="K111" s="66" t="str">
        <f t="shared" ref="K111" si="120">IF(K110/K109-1&gt;=0,"▲"&amp;TEXT(ABS(K110/K109-1),"0.0%"),"▼"&amp;TEXT(ABS(K110/K109-1),"0.0%"))</f>
        <v>▼100.0%</v>
      </c>
      <c r="L111" s="66"/>
      <c r="M111" s="66"/>
      <c r="N111" s="66"/>
      <c r="O111" s="66" t="str">
        <f t="shared" ref="O111:P111" si="121">IF(O110/O109-1&gt;=0,"▲"&amp;TEXT(ABS(O110/O109-1),"0.0%"),"▼"&amp;TEXT(ABS(O110/O109-1),"0.0%"))</f>
        <v>▼100.0%</v>
      </c>
      <c r="P111" s="68" t="str">
        <f t="shared" si="121"/>
        <v>▼85.2%</v>
      </c>
    </row>
    <row r="112" spans="1:16" x14ac:dyDescent="0.2">
      <c r="A112" s="8"/>
      <c r="B112" s="132" t="s">
        <v>92</v>
      </c>
      <c r="C112" s="31">
        <v>2020</v>
      </c>
      <c r="D112" s="39">
        <v>0.44400000000000001</v>
      </c>
      <c r="E112" s="39">
        <v>0</v>
      </c>
      <c r="F112" s="39">
        <v>0</v>
      </c>
      <c r="G112" s="39">
        <v>1.77</v>
      </c>
      <c r="H112" s="39">
        <v>0.96299999999999997</v>
      </c>
      <c r="I112" s="39">
        <v>1.133</v>
      </c>
      <c r="J112" s="39">
        <v>0.32400000000000001</v>
      </c>
      <c r="K112" s="39">
        <v>0</v>
      </c>
      <c r="L112" s="39">
        <v>0</v>
      </c>
      <c r="M112" s="39">
        <v>1.4670000000000001</v>
      </c>
      <c r="N112" s="39">
        <v>1.788</v>
      </c>
      <c r="O112" s="39">
        <v>1.4810000000000001</v>
      </c>
      <c r="P112" s="40">
        <f>SUM(D112:G112)</f>
        <v>2.214</v>
      </c>
    </row>
    <row r="113" spans="1:16" x14ac:dyDescent="0.2">
      <c r="A113" s="8"/>
      <c r="B113" s="132"/>
      <c r="C113" s="26">
        <v>2021</v>
      </c>
      <c r="D113" s="36">
        <f>PAXFLET!B32/1000</f>
        <v>0.19700000000000001</v>
      </c>
      <c r="E113" s="36">
        <f>PAXFLET!C32/1000</f>
        <v>0.57699999999999996</v>
      </c>
      <c r="F113" s="36">
        <f>PAXFLET!D32/1000</f>
        <v>2.6120000000000001</v>
      </c>
      <c r="G113" s="36">
        <f>PAXFLET!E32/1000</f>
        <v>2.681</v>
      </c>
      <c r="H113" s="36">
        <f>PAXFLET!F32/1000</f>
        <v>0</v>
      </c>
      <c r="I113" s="36">
        <f>PAXFLET!G32/1000</f>
        <v>0</v>
      </c>
      <c r="J113" s="36">
        <f>PAXFLET!H32/1000</f>
        <v>0</v>
      </c>
      <c r="K113" s="36">
        <f>PAXFLET!I32/1000</f>
        <v>0</v>
      </c>
      <c r="L113" s="36">
        <f>PAXFLET!J32/1000</f>
        <v>0</v>
      </c>
      <c r="M113" s="36">
        <f>PAXFLET!K32/1000</f>
        <v>0</v>
      </c>
      <c r="N113" s="36">
        <f>PAXFLET!L32/1000</f>
        <v>0</v>
      </c>
      <c r="O113" s="36">
        <f>PAXFLET!M32/1000</f>
        <v>0</v>
      </c>
      <c r="P113" s="37">
        <f>SUM(D113:G113)</f>
        <v>6.0670000000000002</v>
      </c>
    </row>
    <row r="114" spans="1:16" x14ac:dyDescent="0.2">
      <c r="A114" s="8"/>
      <c r="B114" s="132"/>
      <c r="C114" s="29" t="s">
        <v>118</v>
      </c>
      <c r="D114" s="30" t="str">
        <f>IF(D113/D112-1&gt;=0,"▲"&amp;TEXT(ABS(D113/D112-1),"0.0%"),"▼"&amp;TEXT(ABS(D113/D112-1),"0.0%"))</f>
        <v>▼55.6%</v>
      </c>
      <c r="E114" s="66"/>
      <c r="F114" s="66"/>
      <c r="G114" s="30" t="str">
        <f>IF(G113/G112-1&gt;=0,"▲"&amp;TEXT(ABS(G113/G112-1),"0.0%"),"▼"&amp;TEXT(ABS(G113/G112-1),"0.0%"))</f>
        <v>▲51.5%</v>
      </c>
      <c r="H114" s="66" t="str">
        <f t="shared" ref="H114" si="122">IF(H113/H112-1&gt;=0,"▲"&amp;TEXT(ABS(H113/H112-1),"0.0%"),"▼"&amp;TEXT(ABS(H113/H112-1),"0.0%"))</f>
        <v>▼100.0%</v>
      </c>
      <c r="I114" s="66" t="str">
        <f t="shared" ref="I114" si="123">IF(I113/I112-1&gt;=0,"▲"&amp;TEXT(ABS(I113/I112-1),"0.0%"),"▼"&amp;TEXT(ABS(I113/I112-1),"0.0%"))</f>
        <v>▼100.0%</v>
      </c>
      <c r="J114" s="66" t="str">
        <f t="shared" ref="J114" si="124">IF(J113/J112-1&gt;=0,"▲"&amp;TEXT(ABS(J113/J112-1),"0.0%"),"▼"&amp;TEXT(ABS(J113/J112-1),"0.0%"))</f>
        <v>▼100.0%</v>
      </c>
      <c r="K114" s="66"/>
      <c r="L114" s="66"/>
      <c r="M114" s="66" t="str">
        <f t="shared" ref="M114" si="125">IF(M113/M112-1&gt;=0,"▲"&amp;TEXT(ABS(M113/M112-1),"0.0%"),"▼"&amp;TEXT(ABS(M113/M112-1),"0.0%"))</f>
        <v>▼100.0%</v>
      </c>
      <c r="N114" s="66" t="str">
        <f t="shared" ref="N114" si="126">IF(N113/N112-1&gt;=0,"▲"&amp;TEXT(ABS(N113/N112-1),"0.0%"),"▼"&amp;TEXT(ABS(N113/N112-1),"0.0%"))</f>
        <v>▼100.0%</v>
      </c>
      <c r="O114" s="66" t="str">
        <f t="shared" ref="O114:P114" si="127">IF(O113/O112-1&gt;=0,"▲"&amp;TEXT(ABS(O113/O112-1),"0.0%"),"▼"&amp;TEXT(ABS(O113/O112-1),"0.0%"))</f>
        <v>▼100.0%</v>
      </c>
      <c r="P114" s="67" t="str">
        <f t="shared" si="127"/>
        <v>▲174.0%</v>
      </c>
    </row>
    <row r="115" spans="1:16" ht="12.75" customHeight="1" x14ac:dyDescent="0.2">
      <c r="A115" s="8"/>
      <c r="B115" s="131" t="s">
        <v>90</v>
      </c>
      <c r="C115" s="31">
        <v>2020</v>
      </c>
      <c r="D115" s="69">
        <v>0</v>
      </c>
      <c r="E115" s="69">
        <v>0</v>
      </c>
      <c r="F115" s="69">
        <v>0</v>
      </c>
      <c r="G115" s="69">
        <v>0</v>
      </c>
      <c r="H115" s="69">
        <v>0</v>
      </c>
      <c r="I115" s="69">
        <v>0.67100000000000004</v>
      </c>
      <c r="J115" s="69">
        <v>0</v>
      </c>
      <c r="K115" s="69">
        <v>0</v>
      </c>
      <c r="L115" s="70">
        <v>9.7000000000000003E-2</v>
      </c>
      <c r="M115" s="70">
        <v>0</v>
      </c>
      <c r="N115" s="69">
        <v>0</v>
      </c>
      <c r="O115" s="69">
        <v>0.876</v>
      </c>
      <c r="P115" s="71">
        <f>SUM(D115:G115)</f>
        <v>0</v>
      </c>
    </row>
    <row r="116" spans="1:16" x14ac:dyDescent="0.2">
      <c r="A116" s="8"/>
      <c r="B116" s="131"/>
      <c r="C116" s="26">
        <v>2021</v>
      </c>
      <c r="D116" s="72">
        <f>PAXFLET!B36/1000</f>
        <v>3.85</v>
      </c>
      <c r="E116" s="72">
        <f>PAXFLET!C36/1000</f>
        <v>3.7149999999999999</v>
      </c>
      <c r="F116" s="72">
        <f>PAXFLET!D36/1000</f>
        <v>2.1150000000000002</v>
      </c>
      <c r="G116" s="72">
        <f>PAXFLET!E36/1000</f>
        <v>2.194</v>
      </c>
      <c r="H116" s="72">
        <f>PAXFLET!F36/1000</f>
        <v>0</v>
      </c>
      <c r="I116" s="72">
        <f>PAXFLET!G36/1000</f>
        <v>0</v>
      </c>
      <c r="J116" s="72">
        <f>PAXFLET!H36/1000</f>
        <v>0</v>
      </c>
      <c r="K116" s="72">
        <f>PAXFLET!I36/1000</f>
        <v>0</v>
      </c>
      <c r="L116" s="72">
        <f>PAXFLET!J36/1000</f>
        <v>0</v>
      </c>
      <c r="M116" s="72">
        <f>PAXFLET!K36/1000</f>
        <v>0</v>
      </c>
      <c r="N116" s="72">
        <f>PAXFLET!L36/1000</f>
        <v>0</v>
      </c>
      <c r="O116" s="72">
        <f>PAXFLET!M36/1000</f>
        <v>0</v>
      </c>
      <c r="P116" s="73">
        <f>SUM(D116:G116)</f>
        <v>11.873999999999999</v>
      </c>
    </row>
    <row r="117" spans="1:16" x14ac:dyDescent="0.2">
      <c r="A117" s="8"/>
      <c r="B117" s="131"/>
      <c r="C117" s="29" t="s">
        <v>118</v>
      </c>
      <c r="D117" s="30"/>
      <c r="E117" s="66"/>
      <c r="F117" s="66"/>
      <c r="G117" s="66"/>
      <c r="H117" s="66"/>
      <c r="I117" s="66" t="str">
        <f t="shared" ref="I117" si="128">IF(I116/I115-1&gt;=0,"▲"&amp;TEXT(ABS(I116/I115-1),"0.0%"),"▼"&amp;TEXT(ABS(I116/I115-1),"0.0%"))</f>
        <v>▼100.0%</v>
      </c>
      <c r="J117" s="66"/>
      <c r="K117" s="66"/>
      <c r="L117" s="66" t="str">
        <f t="shared" ref="L117" si="129">IF(L116/L115-1&gt;=0,"▲"&amp;TEXT(ABS(L116/L115-1),"0.0%"),"▼"&amp;TEXT(ABS(L116/L115-1),"0.0%"))</f>
        <v>▼100.0%</v>
      </c>
      <c r="M117" s="66"/>
      <c r="N117" s="66"/>
      <c r="O117" s="66" t="str">
        <f t="shared" ref="O117:P117" si="130">IF(O116/O115-1&gt;=0,"▲"&amp;TEXT(ABS(O116/O115-1),"0.0%"),"▼"&amp;TEXT(ABS(O116/O115-1),"0.0%"))</f>
        <v>▼100.0%</v>
      </c>
      <c r="P117" s="74" t="e">
        <f t="shared" si="130"/>
        <v>#DIV/0!</v>
      </c>
    </row>
    <row r="118" spans="1:16" x14ac:dyDescent="0.2">
      <c r="A118" s="8"/>
      <c r="B118" s="132" t="s">
        <v>91</v>
      </c>
      <c r="C118" s="31">
        <v>2020</v>
      </c>
      <c r="D118" s="39">
        <v>14.834</v>
      </c>
      <c r="E118" s="39">
        <v>12.949</v>
      </c>
      <c r="F118" s="39">
        <v>10.367000000000001</v>
      </c>
      <c r="G118" s="39">
        <v>0</v>
      </c>
      <c r="H118" s="39">
        <v>0.48499999999999999</v>
      </c>
      <c r="I118" s="39">
        <v>0.67300000000000004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40">
        <f>SUM(D118:G118)</f>
        <v>38.150000000000006</v>
      </c>
    </row>
    <row r="119" spans="1:16" x14ac:dyDescent="0.2">
      <c r="A119" s="8"/>
      <c r="B119" s="132"/>
      <c r="C119" s="26">
        <v>2021</v>
      </c>
      <c r="D119" s="36">
        <f>PAXFLET!B39/1000</f>
        <v>0.73899999999999999</v>
      </c>
      <c r="E119" s="36">
        <f>PAXFLET!C39/1000</f>
        <v>2.1059999999999999</v>
      </c>
      <c r="F119" s="36">
        <f>PAXFLET!D39/1000</f>
        <v>5.17</v>
      </c>
      <c r="G119" s="36">
        <f>PAXFLET!E39/1000</f>
        <v>6.165</v>
      </c>
      <c r="H119" s="36">
        <f>PAXFLET!F39/1000</f>
        <v>0</v>
      </c>
      <c r="I119" s="36">
        <f>PAXFLET!G39/1000</f>
        <v>0</v>
      </c>
      <c r="J119" s="36">
        <f>PAXFLET!H39/1000</f>
        <v>0</v>
      </c>
      <c r="K119" s="36">
        <f>PAXFLET!I39/1000</f>
        <v>0</v>
      </c>
      <c r="L119" s="36">
        <f>PAXFLET!J39/1000</f>
        <v>0</v>
      </c>
      <c r="M119" s="36">
        <f>PAXFLET!K39/1000</f>
        <v>0</v>
      </c>
      <c r="N119" s="36">
        <f>PAXFLET!L39/1000</f>
        <v>0</v>
      </c>
      <c r="O119" s="36">
        <f>PAXFLET!M39/1000</f>
        <v>0</v>
      </c>
      <c r="P119" s="37">
        <f>SUM(D119:G119)</f>
        <v>14.18</v>
      </c>
    </row>
    <row r="120" spans="1:16" x14ac:dyDescent="0.2">
      <c r="A120" s="8"/>
      <c r="B120" s="132"/>
      <c r="C120" s="29" t="s">
        <v>118</v>
      </c>
      <c r="D120" s="30" t="str">
        <f>IF(D119/D118-1&gt;=0,"▲"&amp;TEXT(ABS(D119/D118-1),"0.0%"),"▼"&amp;TEXT(ABS(D119/D118-1),"0.0%"))</f>
        <v>▼95.0%</v>
      </c>
      <c r="E120" s="30" t="str">
        <f>IF(E119/E118-1&gt;=0,"▲"&amp;TEXT(ABS(E119/E118-1),"0.0%"),"▼"&amp;TEXT(ABS(E119/E118-1),"0.0%"))</f>
        <v>▼83.7%</v>
      </c>
      <c r="F120" s="30" t="str">
        <f>IF(F119/F118-1&gt;=0,"▲"&amp;TEXT(ABS(F119/F118-1),"0.0%"),"▼"&amp;TEXT(ABS(F119/F118-1),"0.0%"))</f>
        <v>▼50.1%</v>
      </c>
      <c r="G120" s="66"/>
      <c r="H120" s="66" t="str">
        <f t="shared" ref="H120" si="131">IF(H119/H118-1&gt;=0,"▲"&amp;TEXT(ABS(H119/H118-1),"0.0%"),"▼"&amp;TEXT(ABS(H119/H118-1),"0.0%"))</f>
        <v>▼100.0%</v>
      </c>
      <c r="I120" s="66" t="str">
        <f t="shared" ref="I120" si="132">IF(I119/I118-1&gt;=0,"▲"&amp;TEXT(ABS(I119/I118-1),"0.0%"),"▼"&amp;TEXT(ABS(I119/I118-1),"0.0%"))</f>
        <v>▼100.0%</v>
      </c>
      <c r="J120" s="66"/>
      <c r="K120" s="66"/>
      <c r="L120" s="66"/>
      <c r="M120" s="66"/>
      <c r="N120" s="66"/>
      <c r="O120" s="66"/>
      <c r="P120" s="68" t="str">
        <f t="shared" ref="P120" si="133">IF(P119/P118-1&gt;=0,"▲"&amp;TEXT(ABS(P119/P118-1),"0.0%"),"▼"&amp;TEXT(ABS(P119/P118-1),"0.0%"))</f>
        <v>▼62.8%</v>
      </c>
    </row>
    <row r="122" spans="1:16" ht="12.75" customHeight="1" x14ac:dyDescent="0.2">
      <c r="B122" s="133" t="s">
        <v>120</v>
      </c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</row>
    <row r="123" spans="1:16" ht="30" customHeight="1" x14ac:dyDescent="0.2">
      <c r="B123" s="22" t="s">
        <v>108</v>
      </c>
      <c r="C123" s="22" t="s">
        <v>117</v>
      </c>
      <c r="D123" s="22" t="s">
        <v>96</v>
      </c>
      <c r="E123" s="22" t="s">
        <v>97</v>
      </c>
      <c r="F123" s="22" t="s">
        <v>98</v>
      </c>
      <c r="G123" s="22" t="s">
        <v>99</v>
      </c>
      <c r="H123" s="22" t="s">
        <v>100</v>
      </c>
      <c r="I123" s="22" t="s">
        <v>101</v>
      </c>
      <c r="J123" s="22" t="s">
        <v>102</v>
      </c>
      <c r="K123" s="22" t="s">
        <v>103</v>
      </c>
      <c r="L123" s="22" t="s">
        <v>104</v>
      </c>
      <c r="M123" s="22" t="s">
        <v>105</v>
      </c>
      <c r="N123" s="22" t="s">
        <v>106</v>
      </c>
      <c r="O123" s="22" t="s">
        <v>107</v>
      </c>
      <c r="P123" s="33" t="str">
        <f>P29</f>
        <v>Acumulado Ene-Abr</v>
      </c>
    </row>
    <row r="124" spans="1:16" x14ac:dyDescent="0.2">
      <c r="A124" s="8"/>
      <c r="B124" s="132" t="s">
        <v>88</v>
      </c>
      <c r="C124" s="31">
        <v>2020</v>
      </c>
      <c r="D124" s="38">
        <v>5798.7839999999997</v>
      </c>
      <c r="E124" s="38">
        <v>4025.2644000000005</v>
      </c>
      <c r="F124" s="38">
        <v>6349.7759999999998</v>
      </c>
      <c r="G124" s="38">
        <v>5107.2439999999997</v>
      </c>
      <c r="H124" s="38">
        <v>6153.8635999999997</v>
      </c>
      <c r="I124" s="38">
        <v>6856.8019999999997</v>
      </c>
      <c r="J124" s="38">
        <v>8110.4960000000001</v>
      </c>
      <c r="K124" s="38">
        <v>7442.7995000000001</v>
      </c>
      <c r="L124" s="38">
        <v>7949.17</v>
      </c>
      <c r="M124" s="38">
        <v>9306.3369999999995</v>
      </c>
      <c r="N124" s="38">
        <v>9922.1314999999995</v>
      </c>
      <c r="O124" s="38">
        <v>10765.397000000001</v>
      </c>
      <c r="P124" s="34">
        <f>SUM(D124:G124)</f>
        <v>21281.0684</v>
      </c>
    </row>
    <row r="125" spans="1:16" x14ac:dyDescent="0.2">
      <c r="A125" s="8"/>
      <c r="B125" s="132"/>
      <c r="C125" s="26">
        <v>2021</v>
      </c>
      <c r="D125" s="27">
        <f>CARGFLET!B12/1000</f>
        <v>9991.9168000000009</v>
      </c>
      <c r="E125" s="27">
        <f>CARGFLET!C12/1000</f>
        <v>9346.0239999999994</v>
      </c>
      <c r="F125" s="27">
        <f>CARGFLET!D12/1000</f>
        <v>11875.875</v>
      </c>
      <c r="G125" s="27">
        <f>CARGFLET!E12/1000</f>
        <v>10613.343000000001</v>
      </c>
      <c r="H125" s="27">
        <f>CARGFLET!F12/1000</f>
        <v>0</v>
      </c>
      <c r="I125" s="27">
        <f>CARGFLET!G12/1000</f>
        <v>0</v>
      </c>
      <c r="J125" s="27">
        <f>CARGFLET!H12/1000</f>
        <v>0</v>
      </c>
      <c r="K125" s="27">
        <f>CARGFLET!I12/1000</f>
        <v>0</v>
      </c>
      <c r="L125" s="27">
        <f>CARGFLET!J12/1000</f>
        <v>0</v>
      </c>
      <c r="M125" s="27">
        <f>CARGFLET!K12/1000</f>
        <v>0</v>
      </c>
      <c r="N125" s="27">
        <f>CARGFLET!L12/1000</f>
        <v>0</v>
      </c>
      <c r="O125" s="27">
        <f>CARGFLET!M12/1000</f>
        <v>0</v>
      </c>
      <c r="P125" s="35">
        <f>SUM(D125:G125)</f>
        <v>41827.158800000005</v>
      </c>
    </row>
    <row r="126" spans="1:16" x14ac:dyDescent="0.2">
      <c r="A126" s="8"/>
      <c r="B126" s="132"/>
      <c r="C126" s="29" t="s">
        <v>118</v>
      </c>
      <c r="D126" s="30" t="str">
        <f>IF(D125/D124-1&gt;=0,"▲"&amp;TEXT(ABS(D125/D124-1),"0.0%"),"▼"&amp;TEXT(ABS(D125/D124-1),"0.0%"))</f>
        <v>▲72.3%</v>
      </c>
      <c r="E126" s="30" t="str">
        <f>IF(E125/E124-1&gt;=0,"▲"&amp;TEXT(ABS(E125/E124-1),"0.0%"),"▼"&amp;TEXT(ABS(E125/E124-1),"0.0%"))</f>
        <v>▲132.2%</v>
      </c>
      <c r="F126" s="30" t="str">
        <f>IF(F125/F124-1&gt;=0,"▲"&amp;TEXT(ABS(F125/F124-1),"0.0%"),"▼"&amp;TEXT(ABS(F125/F124-1),"0.0%"))</f>
        <v>▲87.0%</v>
      </c>
      <c r="G126" s="66" t="str">
        <f t="shared" ref="G126" si="134">IF(G125/G124-1&gt;=0,"▲"&amp;TEXT(ABS(G125/G124-1),"0.0%"),"▼"&amp;TEXT(ABS(G125/G124-1),"0.0%"))</f>
        <v>▲107.8%</v>
      </c>
      <c r="H126" s="66" t="str">
        <f t="shared" ref="H126" si="135">IF(H125/H124-1&gt;=0,"▲"&amp;TEXT(ABS(H125/H124-1),"0.0%"),"▼"&amp;TEXT(ABS(H125/H124-1),"0.0%"))</f>
        <v>▼100.0%</v>
      </c>
      <c r="I126" s="66" t="str">
        <f t="shared" ref="I126" si="136">IF(I125/I124-1&gt;=0,"▲"&amp;TEXT(ABS(I125/I124-1),"0.0%"),"▼"&amp;TEXT(ABS(I125/I124-1),"0.0%"))</f>
        <v>▼100.0%</v>
      </c>
      <c r="J126" s="66" t="str">
        <f t="shared" ref="J126" si="137">IF(J125/J124-1&gt;=0,"▲"&amp;TEXT(ABS(J125/J124-1),"0.0%"),"▼"&amp;TEXT(ABS(J125/J124-1),"0.0%"))</f>
        <v>▼100.0%</v>
      </c>
      <c r="K126" s="66" t="str">
        <f t="shared" ref="K126" si="138">IF(K125/K124-1&gt;=0,"▲"&amp;TEXT(ABS(K125/K124-1),"0.0%"),"▼"&amp;TEXT(ABS(K125/K124-1),"0.0%"))</f>
        <v>▼100.0%</v>
      </c>
      <c r="L126" s="66" t="str">
        <f t="shared" ref="L126" si="139">IF(L125/L124-1&gt;=0,"▲"&amp;TEXT(ABS(L125/L124-1),"0.0%"),"▼"&amp;TEXT(ABS(L125/L124-1),"0.0%"))</f>
        <v>▼100.0%</v>
      </c>
      <c r="M126" s="66" t="str">
        <f t="shared" ref="M126" si="140">IF(M125/M124-1&gt;=0,"▲"&amp;TEXT(ABS(M125/M124-1),"0.0%"),"▼"&amp;TEXT(ABS(M125/M124-1),"0.0%"))</f>
        <v>▼100.0%</v>
      </c>
      <c r="N126" s="66" t="str">
        <f t="shared" ref="N126" si="141">IF(N125/N124-1&gt;=0,"▲"&amp;TEXT(ABS(N125/N124-1),"0.0%"),"▼"&amp;TEXT(ABS(N125/N124-1),"0.0%"))</f>
        <v>▼100.0%</v>
      </c>
      <c r="O126" s="66" t="str">
        <f t="shared" ref="O126:P126" si="142">IF(O125/O124-1&gt;=0,"▲"&amp;TEXT(ABS(O125/O124-1),"0.0%"),"▼"&amp;TEXT(ABS(O125/O124-1),"0.0%"))</f>
        <v>▼100.0%</v>
      </c>
      <c r="P126" s="67" t="str">
        <f t="shared" si="142"/>
        <v>▲96.5%</v>
      </c>
    </row>
    <row r="127" spans="1:16" ht="30" customHeight="1" x14ac:dyDescent="0.2">
      <c r="B127" s="22" t="s">
        <v>109</v>
      </c>
      <c r="C127" s="22" t="s">
        <v>117</v>
      </c>
      <c r="D127" s="22" t="s">
        <v>96</v>
      </c>
      <c r="E127" s="22" t="s">
        <v>97</v>
      </c>
      <c r="F127" s="22" t="s">
        <v>98</v>
      </c>
      <c r="G127" s="22" t="s">
        <v>99</v>
      </c>
      <c r="H127" s="22" t="s">
        <v>100</v>
      </c>
      <c r="I127" s="22" t="s">
        <v>101</v>
      </c>
      <c r="J127" s="22" t="s">
        <v>102</v>
      </c>
      <c r="K127" s="22" t="s">
        <v>103</v>
      </c>
      <c r="L127" s="22" t="s">
        <v>104</v>
      </c>
      <c r="M127" s="22" t="s">
        <v>105</v>
      </c>
      <c r="N127" s="22" t="s">
        <v>106</v>
      </c>
      <c r="O127" s="22" t="s">
        <v>107</v>
      </c>
      <c r="P127" s="33" t="str">
        <f>P29</f>
        <v>Acumulado Ene-Abr</v>
      </c>
    </row>
    <row r="128" spans="1:16" x14ac:dyDescent="0.2">
      <c r="A128" s="8"/>
      <c r="B128" s="132" t="s">
        <v>88</v>
      </c>
      <c r="C128" s="31">
        <v>2020</v>
      </c>
      <c r="D128" s="38">
        <v>727.40200000000004</v>
      </c>
      <c r="E128" s="38">
        <v>232.69680000000008</v>
      </c>
      <c r="F128" s="38">
        <v>373.721</v>
      </c>
      <c r="G128" s="38">
        <v>799.29100000000005</v>
      </c>
      <c r="H128" s="38">
        <v>2132.866</v>
      </c>
      <c r="I128" s="38">
        <v>2309.145</v>
      </c>
      <c r="J128" s="38">
        <v>929.36400000000003</v>
      </c>
      <c r="K128" s="38">
        <v>895.40969999999993</v>
      </c>
      <c r="L128" s="38">
        <v>1262.7149999999999</v>
      </c>
      <c r="M128" s="38">
        <v>1793.88</v>
      </c>
      <c r="N128" s="38">
        <v>2447.0561299999999</v>
      </c>
      <c r="O128" s="38">
        <v>3510.15</v>
      </c>
      <c r="P128" s="34">
        <f>SUM(D128:G128)</f>
        <v>2133.1108000000004</v>
      </c>
    </row>
    <row r="129" spans="1:16" x14ac:dyDescent="0.2">
      <c r="A129" s="8"/>
      <c r="B129" s="132"/>
      <c r="C129" s="26">
        <v>2021</v>
      </c>
      <c r="D129" s="27">
        <f>CARGFLET!B23/1000</f>
        <v>1199.6967999999999</v>
      </c>
      <c r="E129" s="27">
        <f>CARGFLET!C23/1000</f>
        <v>1740.971</v>
      </c>
      <c r="F129" s="27">
        <f>CARGFLET!D23/1000</f>
        <v>1212.741</v>
      </c>
      <c r="G129" s="27">
        <f>CARGFLET!E23/1000</f>
        <v>1645.8320000000001</v>
      </c>
      <c r="H129" s="27">
        <f>CARGFLET!F23/1000</f>
        <v>0</v>
      </c>
      <c r="I129" s="27">
        <f>CARGFLET!G23/1000</f>
        <v>0</v>
      </c>
      <c r="J129" s="27">
        <f>CARGFLET!H23/1000</f>
        <v>0</v>
      </c>
      <c r="K129" s="27">
        <f>CARGFLET!I23/1000</f>
        <v>0</v>
      </c>
      <c r="L129" s="27">
        <f>CARGFLET!J23/1000</f>
        <v>0</v>
      </c>
      <c r="M129" s="27">
        <f>CARGFLET!K23/1000</f>
        <v>0</v>
      </c>
      <c r="N129" s="27">
        <f>CARGFLET!L23/1000</f>
        <v>0</v>
      </c>
      <c r="O129" s="27">
        <f>CARGFLET!M23/1000</f>
        <v>0</v>
      </c>
      <c r="P129" s="35">
        <f>SUM(D129:G129)</f>
        <v>5799.2408000000005</v>
      </c>
    </row>
    <row r="130" spans="1:16" x14ac:dyDescent="0.2">
      <c r="A130" s="8"/>
      <c r="B130" s="132"/>
      <c r="C130" s="29" t="s">
        <v>118</v>
      </c>
      <c r="D130" s="30" t="str">
        <f>IF(D129/D128-1&gt;=0,"▲"&amp;TEXT(ABS(D129/D128-1),"0.0%"),"▼"&amp;TEXT(ABS(D129/D128-1),"0.0%"))</f>
        <v>▲64.9%</v>
      </c>
      <c r="E130" s="30" t="str">
        <f>IF(E129/E128-1&gt;=0,"▲"&amp;TEXT(ABS(E129/E128-1),"0.0%"),"▼"&amp;TEXT(ABS(E129/E128-1),"0.0%"))</f>
        <v>▲648.2%</v>
      </c>
      <c r="F130" s="30" t="str">
        <f>IF(F129/F128-1&gt;=0,"▲"&amp;TEXT(ABS(F129/F128-1),"0.0%"),"▼"&amp;TEXT(ABS(F129/F128-1),"0.0%"))</f>
        <v>▲224.5%</v>
      </c>
      <c r="G130" s="30" t="str">
        <f>IF(G129/G128-1&gt;=0,"▲"&amp;TEXT(ABS(G129/G128-1),"0.0%"),"▼"&amp;TEXT(ABS(G129/G128-1),"0.0%"))</f>
        <v>▲105.9%</v>
      </c>
      <c r="H130" s="66" t="str">
        <f t="shared" ref="H130" si="143">IF(H129/H128-1&gt;=0,"▲"&amp;TEXT(ABS(H129/H128-1),"0.0%"),"▼"&amp;TEXT(ABS(H129/H128-1),"0.0%"))</f>
        <v>▼100.0%</v>
      </c>
      <c r="I130" s="66" t="str">
        <f t="shared" ref="I130" si="144">IF(I129/I128-1&gt;=0,"▲"&amp;TEXT(ABS(I129/I128-1),"0.0%"),"▼"&amp;TEXT(ABS(I129/I128-1),"0.0%"))</f>
        <v>▼100.0%</v>
      </c>
      <c r="J130" s="66" t="str">
        <f t="shared" ref="J130" si="145">IF(J129/J128-1&gt;=0,"▲"&amp;TEXT(ABS(J129/J128-1),"0.0%"),"▼"&amp;TEXT(ABS(J129/J128-1),"0.0%"))</f>
        <v>▼100.0%</v>
      </c>
      <c r="K130" s="66" t="str">
        <f t="shared" ref="K130" si="146">IF(K129/K128-1&gt;=0,"▲"&amp;TEXT(ABS(K129/K128-1),"0.0%"),"▼"&amp;TEXT(ABS(K129/K128-1),"0.0%"))</f>
        <v>▼100.0%</v>
      </c>
      <c r="L130" s="66" t="str">
        <f t="shared" ref="L130" si="147">IF(L129/L128-1&gt;=0,"▲"&amp;TEXT(ABS(L129/L128-1),"0.0%"),"▼"&amp;TEXT(ABS(L129/L128-1),"0.0%"))</f>
        <v>▼100.0%</v>
      </c>
      <c r="M130" s="66" t="str">
        <f t="shared" ref="M130" si="148">IF(M129/M128-1&gt;=0,"▲"&amp;TEXT(ABS(M129/M128-1),"0.0%"),"▼"&amp;TEXT(ABS(M129/M128-1),"0.0%"))</f>
        <v>▼100.0%</v>
      </c>
      <c r="N130" s="66" t="str">
        <f t="shared" ref="N130" si="149">IF(N129/N128-1&gt;=0,"▲"&amp;TEXT(ABS(N129/N128-1),"0.0%"),"▼"&amp;TEXT(ABS(N129/N128-1),"0.0%"))</f>
        <v>▼100.0%</v>
      </c>
      <c r="O130" s="66" t="str">
        <f t="shared" ref="O130:P130" si="150">IF(O129/O128-1&gt;=0,"▲"&amp;TEXT(ABS(O129/O128-1),"0.0%"),"▼"&amp;TEXT(ABS(O129/O128-1),"0.0%"))</f>
        <v>▼100.0%</v>
      </c>
      <c r="P130" s="67" t="str">
        <f t="shared" si="150"/>
        <v>▲171.9%</v>
      </c>
    </row>
    <row r="131" spans="1:16" x14ac:dyDescent="0.2">
      <c r="A131" s="8"/>
      <c r="B131" s="131" t="s">
        <v>89</v>
      </c>
      <c r="C131" s="31">
        <v>2020</v>
      </c>
      <c r="D131" s="38">
        <v>841.38499999999999</v>
      </c>
      <c r="E131" s="38">
        <v>452.80200000000002</v>
      </c>
      <c r="F131" s="38">
        <v>716.32100000000003</v>
      </c>
      <c r="G131" s="38">
        <v>434.22</v>
      </c>
      <c r="H131" s="38">
        <v>640.33199999999999</v>
      </c>
      <c r="I131" s="38">
        <v>940.05499999999995</v>
      </c>
      <c r="J131" s="38">
        <v>991.65</v>
      </c>
      <c r="K131" s="38">
        <v>796.95299999999997</v>
      </c>
      <c r="L131" s="38">
        <v>1322.7180000000001</v>
      </c>
      <c r="M131" s="38">
        <v>1573.5650000000001</v>
      </c>
      <c r="N131" s="38">
        <v>1694.423</v>
      </c>
      <c r="O131" s="38">
        <v>2212.4989999999998</v>
      </c>
      <c r="P131" s="34">
        <f>SUM(D131:G131)</f>
        <v>2444.7280000000001</v>
      </c>
    </row>
    <row r="132" spans="1:16" x14ac:dyDescent="0.2">
      <c r="A132" s="8"/>
      <c r="B132" s="131"/>
      <c r="C132" s="26">
        <v>2021</v>
      </c>
      <c r="D132" s="27">
        <f>CARGFLET!B29/1000</f>
        <v>1409.056</v>
      </c>
      <c r="E132" s="27">
        <f>CARGFLET!C29/1000</f>
        <v>1658.6559999999999</v>
      </c>
      <c r="F132" s="27">
        <f>CARGFLET!D29/1000</f>
        <v>2869.694</v>
      </c>
      <c r="G132" s="27">
        <f>CARGFLET!E29/1000</f>
        <v>2545.308</v>
      </c>
      <c r="H132" s="27">
        <f>CARGFLET!F29/1000</f>
        <v>0</v>
      </c>
      <c r="I132" s="27">
        <f>CARGFLET!G29/1000</f>
        <v>0</v>
      </c>
      <c r="J132" s="27">
        <f>CARGFLET!H29/1000</f>
        <v>0</v>
      </c>
      <c r="K132" s="27">
        <f>CARGFLET!I29/1000</f>
        <v>0</v>
      </c>
      <c r="L132" s="27">
        <f>CARGFLET!J29/1000</f>
        <v>0</v>
      </c>
      <c r="M132" s="27">
        <f>CARGFLET!K29/1000</f>
        <v>0</v>
      </c>
      <c r="N132" s="27">
        <f>CARGFLET!L29/1000</f>
        <v>0</v>
      </c>
      <c r="O132" s="27">
        <f>CARGFLET!M29/1000</f>
        <v>0</v>
      </c>
      <c r="P132" s="35">
        <f>SUM(D132:G132)</f>
        <v>8482.7139999999999</v>
      </c>
    </row>
    <row r="133" spans="1:16" x14ac:dyDescent="0.2">
      <c r="A133" s="8"/>
      <c r="B133" s="131"/>
      <c r="C133" s="29" t="s">
        <v>118</v>
      </c>
      <c r="D133" s="30" t="str">
        <f>IF(D132/D131-1&gt;=0,"▲"&amp;TEXT(ABS(D132/D131-1),"0.0%"),"▼"&amp;TEXT(ABS(D132/D131-1),"0.0%"))</f>
        <v>▲67.5%</v>
      </c>
      <c r="E133" s="30" t="str">
        <f>IF(E132/E131-1&gt;=0,"▲"&amp;TEXT(ABS(E132/E131-1),"0.0%"),"▼"&amp;TEXT(ABS(E132/E131-1),"0.0%"))</f>
        <v>▲266.3%</v>
      </c>
      <c r="F133" s="30" t="str">
        <f>IF(F132/F131-1&gt;=0,"▲"&amp;TEXT(ABS(F132/F131-1),"0.0%"),"▼"&amp;TEXT(ABS(F132/F131-1),"0.0%"))</f>
        <v>▲300.6%</v>
      </c>
      <c r="G133" s="30" t="str">
        <f>IF(G132/G131-1&gt;=0,"▲"&amp;TEXT(ABS(G132/G131-1),"0.0%"),"▼"&amp;TEXT(ABS(G132/G131-1),"0.0%"))</f>
        <v>▲486.2%</v>
      </c>
      <c r="H133" s="66" t="str">
        <f t="shared" ref="H133" si="151">IF(H132/H131-1&gt;=0,"▲"&amp;TEXT(ABS(H132/H131-1),"0.0%"),"▼"&amp;TEXT(ABS(H132/H131-1),"0.0%"))</f>
        <v>▼100.0%</v>
      </c>
      <c r="I133" s="66" t="str">
        <f t="shared" ref="I133" si="152">IF(I132/I131-1&gt;=0,"▲"&amp;TEXT(ABS(I132/I131-1),"0.0%"),"▼"&amp;TEXT(ABS(I132/I131-1),"0.0%"))</f>
        <v>▼100.0%</v>
      </c>
      <c r="J133" s="66" t="str">
        <f t="shared" ref="J133" si="153">IF(J132/J131-1&gt;=0,"▲"&amp;TEXT(ABS(J132/J131-1),"0.0%"),"▼"&amp;TEXT(ABS(J132/J131-1),"0.0%"))</f>
        <v>▼100.0%</v>
      </c>
      <c r="K133" s="66" t="str">
        <f t="shared" ref="K133" si="154">IF(K132/K131-1&gt;=0,"▲"&amp;TEXT(ABS(K132/K131-1),"0.0%"),"▼"&amp;TEXT(ABS(K132/K131-1),"0.0%"))</f>
        <v>▼100.0%</v>
      </c>
      <c r="L133" s="66" t="str">
        <f t="shared" ref="L133" si="155">IF(L132/L131-1&gt;=0,"▲"&amp;TEXT(ABS(L132/L131-1),"0.0%"),"▼"&amp;TEXT(ABS(L132/L131-1),"0.0%"))</f>
        <v>▼100.0%</v>
      </c>
      <c r="M133" s="66" t="str">
        <f t="shared" ref="M133" si="156">IF(M132/M131-1&gt;=0,"▲"&amp;TEXT(ABS(M132/M131-1),"0.0%"),"▼"&amp;TEXT(ABS(M132/M131-1),"0.0%"))</f>
        <v>▼100.0%</v>
      </c>
      <c r="N133" s="66" t="str">
        <f t="shared" ref="N133" si="157">IF(N132/N131-1&gt;=0,"▲"&amp;TEXT(ABS(N132/N131-1),"0.0%"),"▼"&amp;TEXT(ABS(N132/N131-1),"0.0%"))</f>
        <v>▼100.0%</v>
      </c>
      <c r="O133" s="66" t="str">
        <f t="shared" ref="O133:P133" si="158">IF(O132/O131-1&gt;=0,"▲"&amp;TEXT(ABS(O132/O131-1),"0.0%"),"▼"&amp;TEXT(ABS(O132/O131-1),"0.0%"))</f>
        <v>▼100.0%</v>
      </c>
      <c r="P133" s="67" t="str">
        <f t="shared" si="158"/>
        <v>▲247.0%</v>
      </c>
    </row>
    <row r="134" spans="1:16" x14ac:dyDescent="0.2">
      <c r="A134" s="8"/>
      <c r="B134" s="132" t="s">
        <v>92</v>
      </c>
      <c r="C134" s="31">
        <v>2020</v>
      </c>
      <c r="D134" s="39">
        <v>43.496000000000002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43.566000000000003</v>
      </c>
      <c r="M134" s="39">
        <v>0</v>
      </c>
      <c r="N134" s="39">
        <v>22.423999999999999</v>
      </c>
      <c r="O134" s="39">
        <v>0</v>
      </c>
      <c r="P134" s="40">
        <f>SUM(D134:G134)</f>
        <v>43.496000000000002</v>
      </c>
    </row>
    <row r="135" spans="1:16" x14ac:dyDescent="0.2">
      <c r="A135" s="8"/>
      <c r="B135" s="132"/>
      <c r="C135" s="26">
        <v>2021</v>
      </c>
      <c r="D135" s="36">
        <f>CARGFLET!B38/1000</f>
        <v>26.835000000000001</v>
      </c>
      <c r="E135" s="27">
        <f>CARGFLET!C38/1000</f>
        <v>0</v>
      </c>
      <c r="F135" s="27">
        <f>CARGFLET!D38/1000</f>
        <v>0</v>
      </c>
      <c r="G135" s="27">
        <f>CARGFLET!E38/1000</f>
        <v>0</v>
      </c>
      <c r="H135" s="27">
        <f>CARGFLET!F38/1000</f>
        <v>0</v>
      </c>
      <c r="I135" s="27">
        <f>CARGFLET!G38/1000</f>
        <v>0</v>
      </c>
      <c r="J135" s="27">
        <f>CARGFLET!H38/1000</f>
        <v>0</v>
      </c>
      <c r="K135" s="27">
        <f>CARGFLET!I38/1000</f>
        <v>0</v>
      </c>
      <c r="L135" s="27">
        <f>CARGFLET!J38/1000</f>
        <v>0</v>
      </c>
      <c r="M135" s="27">
        <f>CARGFLET!K38/1000</f>
        <v>0</v>
      </c>
      <c r="N135" s="27">
        <f>CARGFLET!L38/1000</f>
        <v>0</v>
      </c>
      <c r="O135" s="27">
        <f>CARGFLET!M38/1000</f>
        <v>0</v>
      </c>
      <c r="P135" s="37">
        <f>SUM(D135:G135)</f>
        <v>26.835000000000001</v>
      </c>
    </row>
    <row r="136" spans="1:16" x14ac:dyDescent="0.2">
      <c r="A136" s="8"/>
      <c r="B136" s="132"/>
      <c r="C136" s="29" t="s">
        <v>118</v>
      </c>
      <c r="D136" s="30" t="str">
        <f>IF(D135/D134-1&gt;=0,"▲"&amp;TEXT(ABS(D135/D134-1),"0.0%"),"▼"&amp;TEXT(ABS(D135/D134-1),"0.0%"))</f>
        <v>▼38.3%</v>
      </c>
      <c r="E136" s="30"/>
      <c r="F136" s="66"/>
      <c r="G136" s="66"/>
      <c r="H136" s="66"/>
      <c r="I136" s="66"/>
      <c r="J136" s="66"/>
      <c r="K136" s="66"/>
      <c r="L136" s="66" t="str">
        <f t="shared" ref="L136" si="159">IF(L135/L134-1&gt;=0,"▲"&amp;TEXT(ABS(L135/L134-1),"0.0%"),"▼"&amp;TEXT(ABS(L135/L134-1),"0.0%"))</f>
        <v>▼100.0%</v>
      </c>
      <c r="M136" s="66"/>
      <c r="N136" s="66" t="str">
        <f t="shared" ref="N136" si="160">IF(N135/N134-1&gt;=0,"▲"&amp;TEXT(ABS(N135/N134-1),"0.0%"),"▼"&amp;TEXT(ABS(N135/N134-1),"0.0%"))</f>
        <v>▼100.0%</v>
      </c>
      <c r="O136" s="66"/>
      <c r="P136" s="68" t="str">
        <f t="shared" ref="P136" si="161">IF(P135/P134-1&gt;=0,"▲"&amp;TEXT(ABS(P135/P134-1),"0.0%"),"▼"&amp;TEXT(ABS(P135/P134-1),"0.0%"))</f>
        <v>▼38.3%</v>
      </c>
    </row>
    <row r="137" spans="1:16" ht="12.75" customHeight="1" x14ac:dyDescent="0.2">
      <c r="A137" s="8"/>
      <c r="B137" s="131" t="s">
        <v>90</v>
      </c>
      <c r="C137" s="31">
        <v>2020</v>
      </c>
      <c r="D137" s="39">
        <v>13.079000000000001</v>
      </c>
      <c r="E137" s="39">
        <v>15.282999999999999</v>
      </c>
      <c r="F137" s="39">
        <v>0</v>
      </c>
      <c r="G137" s="39">
        <v>159.30000000000001</v>
      </c>
      <c r="H137" s="39">
        <v>242.7</v>
      </c>
      <c r="I137" s="39">
        <v>344.07400000000001</v>
      </c>
      <c r="J137" s="39">
        <v>172.4</v>
      </c>
      <c r="K137" s="39">
        <v>171.25700000000001</v>
      </c>
      <c r="L137" s="39">
        <v>226.83799999999999</v>
      </c>
      <c r="M137" s="39">
        <v>49.777999999999999</v>
      </c>
      <c r="N137" s="39">
        <v>35.585999999999999</v>
      </c>
      <c r="O137" s="39">
        <v>99.843999999999994</v>
      </c>
      <c r="P137" s="40">
        <f>SUM(D137:G137)</f>
        <v>187.66200000000001</v>
      </c>
    </row>
    <row r="138" spans="1:16" x14ac:dyDescent="0.2">
      <c r="A138" s="8"/>
      <c r="B138" s="131"/>
      <c r="C138" s="26">
        <v>2021</v>
      </c>
      <c r="D138" s="36">
        <f>CARGFLET!B40/1000</f>
        <v>0</v>
      </c>
      <c r="E138" s="36">
        <f>CARGFLET!C40/1000</f>
        <v>2.52</v>
      </c>
      <c r="F138" s="36">
        <f>CARGFLET!D40/1000</f>
        <v>23.53</v>
      </c>
      <c r="G138" s="27">
        <f>CARGFLET!E40/1000</f>
        <v>0</v>
      </c>
      <c r="H138" s="27">
        <f>CARGFLET!F40/1000</f>
        <v>0</v>
      </c>
      <c r="I138" s="27">
        <f>CARGFLET!G40/1000</f>
        <v>0</v>
      </c>
      <c r="J138" s="27">
        <f>CARGFLET!H40/1000</f>
        <v>0</v>
      </c>
      <c r="K138" s="27">
        <f>CARGFLET!I40/1000</f>
        <v>0</v>
      </c>
      <c r="L138" s="27">
        <f>CARGFLET!J40/1000</f>
        <v>0</v>
      </c>
      <c r="M138" s="27">
        <f>CARGFLET!K40/1000</f>
        <v>0</v>
      </c>
      <c r="N138" s="27">
        <f>CARGFLET!L40/1000</f>
        <v>0</v>
      </c>
      <c r="O138" s="27">
        <f>CARGFLET!M40/1000</f>
        <v>0</v>
      </c>
      <c r="P138" s="37">
        <f>SUM(D138:G138)</f>
        <v>26.05</v>
      </c>
    </row>
    <row r="139" spans="1:16" x14ac:dyDescent="0.2">
      <c r="A139" s="8"/>
      <c r="B139" s="131"/>
      <c r="C139" s="29" t="s">
        <v>118</v>
      </c>
      <c r="D139" s="30" t="str">
        <f>IF(D138/D137-1&gt;=0,"▲"&amp;TEXT(ABS(D138/D137-1),"0.0%"),"▼"&amp;TEXT(ABS(D138/D137-1),"0.0%"))</f>
        <v>▼100.0%</v>
      </c>
      <c r="E139" s="30" t="str">
        <f>IF(E138/E137-1&gt;=0,"▲"&amp;TEXT(ABS(E138/E137-1),"0.0%"),"▼"&amp;TEXT(ABS(E138/E137-1),"0.0%"))</f>
        <v>▼83.5%</v>
      </c>
      <c r="F139" s="66"/>
      <c r="G139" s="30" t="str">
        <f>IF(G138/G137-1&gt;=0,"▲"&amp;TEXT(ABS(G138/G137-1),"0.0%"),"▼"&amp;TEXT(ABS(G138/G137-1),"0.0%"))</f>
        <v>▼100.0%</v>
      </c>
      <c r="H139" s="66" t="str">
        <f t="shared" ref="H139" si="162">IF(H138/H137-1&gt;=0,"▲"&amp;TEXT(ABS(H138/H137-1),"0.0%"),"▼"&amp;TEXT(ABS(H138/H137-1),"0.0%"))</f>
        <v>▼100.0%</v>
      </c>
      <c r="I139" s="66" t="str">
        <f t="shared" ref="I139" si="163">IF(I138/I137-1&gt;=0,"▲"&amp;TEXT(ABS(I138/I137-1),"0.0%"),"▼"&amp;TEXT(ABS(I138/I137-1),"0.0%"))</f>
        <v>▼100.0%</v>
      </c>
      <c r="J139" s="66" t="str">
        <f t="shared" ref="J139" si="164">IF(J138/J137-1&gt;=0,"▲"&amp;TEXT(ABS(J138/J137-1),"0.0%"),"▼"&amp;TEXT(ABS(J138/J137-1),"0.0%"))</f>
        <v>▼100.0%</v>
      </c>
      <c r="K139" s="66" t="str">
        <f t="shared" ref="K139" si="165">IF(K138/K137-1&gt;=0,"▲"&amp;TEXT(ABS(K138/K137-1),"0.0%"),"▼"&amp;TEXT(ABS(K138/K137-1),"0.0%"))</f>
        <v>▼100.0%</v>
      </c>
      <c r="L139" s="66" t="str">
        <f t="shared" ref="L139" si="166">IF(L138/L137-1&gt;=0,"▲"&amp;TEXT(ABS(L138/L137-1),"0.0%"),"▼"&amp;TEXT(ABS(L138/L137-1),"0.0%"))</f>
        <v>▼100.0%</v>
      </c>
      <c r="M139" s="66" t="str">
        <f t="shared" ref="M139" si="167">IF(M138/M137-1&gt;=0,"▲"&amp;TEXT(ABS(M138/M137-1),"0.0%"),"▼"&amp;TEXT(ABS(M138/M137-1),"0.0%"))</f>
        <v>▼100.0%</v>
      </c>
      <c r="N139" s="66" t="str">
        <f t="shared" ref="N139" si="168">IF(N138/N137-1&gt;=0,"▲"&amp;TEXT(ABS(N138/N137-1),"0.0%"),"▼"&amp;TEXT(ABS(N138/N137-1),"0.0%"))</f>
        <v>▼100.0%</v>
      </c>
      <c r="O139" s="66" t="str">
        <f t="shared" ref="O139:P139" si="169">IF(O138/O137-1&gt;=0,"▲"&amp;TEXT(ABS(O138/O137-1),"0.0%"),"▼"&amp;TEXT(ABS(O138/O137-1),"0.0%"))</f>
        <v>▼100.0%</v>
      </c>
      <c r="P139" s="68" t="str">
        <f t="shared" si="169"/>
        <v>▼86.1%</v>
      </c>
    </row>
    <row r="140" spans="1:16" x14ac:dyDescent="0.2">
      <c r="A140" s="8"/>
      <c r="B140" s="132" t="s">
        <v>91</v>
      </c>
      <c r="C140" s="31">
        <v>2020</v>
      </c>
      <c r="D140" s="39">
        <v>0</v>
      </c>
      <c r="E140" s="39">
        <v>0</v>
      </c>
      <c r="F140" s="39">
        <v>5.1289999999999996</v>
      </c>
      <c r="G140" s="39">
        <v>26.25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29.26</v>
      </c>
      <c r="O140" s="39">
        <v>109.54600000000001</v>
      </c>
      <c r="P140" s="40">
        <f>SUM(D140:G140)</f>
        <v>31.378999999999998</v>
      </c>
    </row>
    <row r="141" spans="1:16" x14ac:dyDescent="0.2">
      <c r="A141" s="8"/>
      <c r="B141" s="132"/>
      <c r="C141" s="26">
        <v>2021</v>
      </c>
      <c r="D141" s="36">
        <f>CARGFLET!B43/1000</f>
        <v>82.442999999999998</v>
      </c>
      <c r="E141" s="36">
        <f>CARGFLET!C43/1000</f>
        <v>45.442999999999998</v>
      </c>
      <c r="F141" s="36">
        <f>CARGFLET!D43/1000</f>
        <v>0</v>
      </c>
      <c r="G141" s="36">
        <f>CARGFLET!E43/1000</f>
        <v>82.114999999999995</v>
      </c>
      <c r="H141" s="36">
        <f>CARGFLET!F43/1000</f>
        <v>0</v>
      </c>
      <c r="I141" s="36">
        <f>CARGFLET!G43/1000</f>
        <v>0</v>
      </c>
      <c r="J141" s="36">
        <f>CARGFLET!H43/1000</f>
        <v>0</v>
      </c>
      <c r="K141" s="36">
        <f>CARGFLET!I43/1000</f>
        <v>0</v>
      </c>
      <c r="L141" s="36">
        <f>CARGFLET!J43/1000</f>
        <v>0</v>
      </c>
      <c r="M141" s="36">
        <f>CARGFLET!K43/1000</f>
        <v>0</v>
      </c>
      <c r="N141" s="36">
        <f>CARGFLET!L43/1000</f>
        <v>0</v>
      </c>
      <c r="O141" s="36">
        <f>CARGFLET!M43/1000</f>
        <v>0</v>
      </c>
      <c r="P141" s="37">
        <f>SUM(D141:G141)</f>
        <v>210.00099999999998</v>
      </c>
    </row>
    <row r="142" spans="1:16" x14ac:dyDescent="0.2">
      <c r="A142" s="8"/>
      <c r="B142" s="132"/>
      <c r="C142" s="29" t="s">
        <v>118</v>
      </c>
      <c r="D142" s="30"/>
      <c r="E142" s="30"/>
      <c r="F142" s="30" t="str">
        <f>IF(F141/F140-1&gt;=0,"▲"&amp;TEXT(ABS(F141/F140-1),"0.0%"),"▼"&amp;TEXT(ABS(F141/F140-1),"0.0%"))</f>
        <v>▼100.0%</v>
      </c>
      <c r="G142" s="30" t="str">
        <f>IF(G141/G140-1&gt;=0,"▲"&amp;TEXT(ABS(G141/G140-1),"0.0%"),"▼"&amp;TEXT(ABS(G141/G140-1),"0.0%"))</f>
        <v>▲212.8%</v>
      </c>
      <c r="H142" s="66"/>
      <c r="I142" s="66"/>
      <c r="J142" s="66"/>
      <c r="K142" s="66"/>
      <c r="L142" s="66"/>
      <c r="M142" s="66"/>
      <c r="N142" s="66" t="str">
        <f t="shared" ref="N142" si="170">IF(N141/N140-1&gt;=0,"▲"&amp;TEXT(ABS(N141/N140-1),"0.0%"),"▼"&amp;TEXT(ABS(N141/N140-1),"0.0%"))</f>
        <v>▼100.0%</v>
      </c>
      <c r="O142" s="66" t="str">
        <f t="shared" ref="O142:P142" si="171">IF(O141/O140-1&gt;=0,"▲"&amp;TEXT(ABS(O141/O140-1),"0.0%"),"▼"&amp;TEXT(ABS(O141/O140-1),"0.0%"))</f>
        <v>▼100.0%</v>
      </c>
      <c r="P142" s="67" t="str">
        <f t="shared" si="171"/>
        <v>▲569.2%</v>
      </c>
    </row>
    <row r="143" spans="1:16" x14ac:dyDescent="0.2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1:16" x14ac:dyDescent="0.2">
      <c r="B144" s="25" t="s">
        <v>122</v>
      </c>
    </row>
    <row r="145" spans="2:2" x14ac:dyDescent="0.2">
      <c r="B145" s="25" t="s">
        <v>131</v>
      </c>
    </row>
  </sheetData>
  <mergeCells count="32">
    <mergeCell ref="B43:B45"/>
    <mergeCell ref="B40:B42"/>
    <mergeCell ref="B37:B39"/>
    <mergeCell ref="B75:B77"/>
    <mergeCell ref="B140:B142"/>
    <mergeCell ref="B112:B114"/>
    <mergeCell ref="B115:B117"/>
    <mergeCell ref="B118:B120"/>
    <mergeCell ref="B124:B126"/>
    <mergeCell ref="B128:B130"/>
    <mergeCell ref="B122:P122"/>
    <mergeCell ref="B79:B81"/>
    <mergeCell ref="B82:B84"/>
    <mergeCell ref="B85:B87"/>
    <mergeCell ref="B88:B90"/>
    <mergeCell ref="B46:B48"/>
    <mergeCell ref="B6:P6"/>
    <mergeCell ref="B98:P98"/>
    <mergeCell ref="B131:B133"/>
    <mergeCell ref="B134:B136"/>
    <mergeCell ref="B137:B139"/>
    <mergeCell ref="B91:B93"/>
    <mergeCell ref="B94:B96"/>
    <mergeCell ref="B102:B104"/>
    <mergeCell ref="B106:B108"/>
    <mergeCell ref="B109:B111"/>
    <mergeCell ref="B73:P73"/>
    <mergeCell ref="B100:P100"/>
    <mergeCell ref="B28:P28"/>
    <mergeCell ref="B30:B32"/>
    <mergeCell ref="B34:B36"/>
    <mergeCell ref="B49:B51"/>
  </mergeCells>
  <pageMargins left="0.7" right="0.7" top="0.75" bottom="0.75" header="0.3" footer="0.3"/>
  <pageSetup orientation="portrait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N105"/>
  <sheetViews>
    <sheetView showGridLines="0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outlineLevelRow="1" x14ac:dyDescent="0.2"/>
  <cols>
    <col min="1" max="1" width="47.140625" style="20" customWidth="1"/>
    <col min="2" max="14" width="14.28515625" style="20" customWidth="1"/>
  </cols>
  <sheetData>
    <row r="1" spans="1:14" ht="15.75" x14ac:dyDescent="0.25">
      <c r="C1" s="21"/>
      <c r="E1" s="21"/>
      <c r="F1" s="21"/>
      <c r="G1" s="21"/>
      <c r="H1" s="21"/>
      <c r="I1" s="21"/>
      <c r="J1" s="21"/>
      <c r="K1" s="21"/>
      <c r="L1" s="21"/>
      <c r="M1" s="21"/>
      <c r="N1" s="7">
        <v>2021</v>
      </c>
    </row>
    <row r="2" spans="1:14" ht="15.75" x14ac:dyDescent="0.25">
      <c r="C2" s="41"/>
      <c r="E2" s="41"/>
      <c r="G2" s="21" t="s">
        <v>60</v>
      </c>
      <c r="H2" s="41"/>
      <c r="I2" s="41"/>
      <c r="J2" s="41"/>
      <c r="K2" s="41"/>
      <c r="L2" s="41"/>
      <c r="M2" s="41"/>
    </row>
    <row r="3" spans="1:14" ht="15" x14ac:dyDescent="0.25">
      <c r="C3" s="42"/>
      <c r="E3" s="42"/>
      <c r="G3" s="41" t="s">
        <v>32</v>
      </c>
      <c r="H3" s="42"/>
      <c r="I3" s="42"/>
      <c r="J3" s="42"/>
      <c r="K3" s="42"/>
      <c r="L3" s="42"/>
      <c r="M3" s="42"/>
    </row>
    <row r="4" spans="1:14" x14ac:dyDescent="0.2">
      <c r="C4" s="43"/>
      <c r="E4" s="43"/>
      <c r="F4" s="43"/>
      <c r="G4" s="43"/>
      <c r="H4" s="43"/>
      <c r="I4" s="43"/>
      <c r="J4" s="43"/>
      <c r="K4" s="43"/>
      <c r="L4" s="43"/>
      <c r="M4" s="43"/>
    </row>
    <row r="5" spans="1:14" x14ac:dyDescent="0.2">
      <c r="A5" s="44"/>
      <c r="I5" s="45"/>
    </row>
    <row r="6" spans="1:14" s="11" customFormat="1" x14ac:dyDescent="0.2">
      <c r="A6" s="41" t="s">
        <v>72</v>
      </c>
      <c r="B6" s="20"/>
      <c r="C6" s="20"/>
      <c r="D6" s="20"/>
      <c r="E6" s="20"/>
      <c r="F6" s="20"/>
      <c r="G6" s="20"/>
      <c r="H6" s="20"/>
      <c r="I6" s="45"/>
      <c r="J6" s="20"/>
      <c r="K6" s="20"/>
      <c r="L6" s="20"/>
      <c r="M6" s="20"/>
      <c r="N6" s="20"/>
    </row>
    <row r="7" spans="1:14" s="11" customFormat="1" x14ac:dyDescent="0.2">
      <c r="A7" s="43" t="s">
        <v>61</v>
      </c>
      <c r="B7" s="20"/>
      <c r="C7" s="20"/>
      <c r="D7" s="20"/>
      <c r="E7" s="20"/>
      <c r="F7" s="20"/>
      <c r="G7" s="20"/>
      <c r="H7" s="20"/>
      <c r="I7" s="45"/>
      <c r="J7" s="20"/>
      <c r="K7" s="20"/>
      <c r="L7" s="20"/>
      <c r="M7" s="20"/>
      <c r="N7" s="20"/>
    </row>
    <row r="8" spans="1:14" s="11" customFormat="1" x14ac:dyDescent="0.2">
      <c r="A8" s="44"/>
      <c r="B8" s="20"/>
      <c r="C8" s="20"/>
      <c r="D8" s="20"/>
      <c r="E8" s="20"/>
      <c r="F8" s="20"/>
      <c r="G8" s="20"/>
      <c r="H8" s="20"/>
      <c r="I8" s="45"/>
      <c r="J8" s="20"/>
      <c r="K8" s="20"/>
      <c r="L8" s="20"/>
      <c r="M8" s="20"/>
      <c r="N8" s="20"/>
    </row>
    <row r="9" spans="1:14" x14ac:dyDescent="0.2">
      <c r="A9" s="46" t="s">
        <v>44</v>
      </c>
      <c r="B9" s="46" t="s">
        <v>45</v>
      </c>
      <c r="C9" s="46" t="s">
        <v>46</v>
      </c>
      <c r="D9" s="46" t="s">
        <v>62</v>
      </c>
      <c r="E9" s="46" t="s">
        <v>47</v>
      </c>
      <c r="F9" s="46" t="s">
        <v>48</v>
      </c>
      <c r="G9" s="46" t="s">
        <v>49</v>
      </c>
      <c r="H9" s="46" t="s">
        <v>63</v>
      </c>
      <c r="I9" s="46" t="s">
        <v>64</v>
      </c>
      <c r="J9" s="46" t="s">
        <v>65</v>
      </c>
      <c r="K9" s="46" t="s">
        <v>66</v>
      </c>
      <c r="L9" s="46" t="s">
        <v>67</v>
      </c>
      <c r="M9" s="46" t="s">
        <v>68</v>
      </c>
      <c r="N9" s="75" t="s">
        <v>69</v>
      </c>
    </row>
    <row r="10" spans="1:14" x14ac:dyDescent="0.2">
      <c r="A10" s="47" t="s">
        <v>56</v>
      </c>
      <c r="B10" s="32">
        <v>254</v>
      </c>
      <c r="C10" s="32">
        <v>285</v>
      </c>
      <c r="D10" s="32">
        <v>380</v>
      </c>
      <c r="E10" s="32">
        <v>397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4">
        <f t="shared" ref="N10:N21" si="0">SUM(B10:M10)</f>
        <v>1316</v>
      </c>
    </row>
    <row r="11" spans="1:14" x14ac:dyDescent="0.2">
      <c r="A11" s="57" t="s">
        <v>3</v>
      </c>
      <c r="B11" s="28">
        <v>914</v>
      </c>
      <c r="C11" s="28">
        <v>746</v>
      </c>
      <c r="D11" s="28">
        <v>1034</v>
      </c>
      <c r="E11" s="28">
        <v>1038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35">
        <f t="shared" si="0"/>
        <v>3732</v>
      </c>
    </row>
    <row r="12" spans="1:14" s="1" customFormat="1" x14ac:dyDescent="0.2">
      <c r="A12" s="47" t="s">
        <v>2</v>
      </c>
      <c r="B12" s="32">
        <v>3733</v>
      </c>
      <c r="C12" s="32">
        <v>3050</v>
      </c>
      <c r="D12" s="32">
        <v>3660</v>
      </c>
      <c r="E12" s="32">
        <v>3748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4">
        <f t="shared" si="0"/>
        <v>14191</v>
      </c>
    </row>
    <row r="13" spans="1:14" s="1" customFormat="1" x14ac:dyDescent="0.2">
      <c r="A13" s="57" t="s">
        <v>1</v>
      </c>
      <c r="B13" s="28">
        <v>5677</v>
      </c>
      <c r="C13" s="28">
        <v>4441</v>
      </c>
      <c r="D13" s="28">
        <v>5038</v>
      </c>
      <c r="E13" s="28">
        <v>5509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35">
        <f t="shared" si="0"/>
        <v>20665</v>
      </c>
    </row>
    <row r="14" spans="1:14" s="1" customFormat="1" x14ac:dyDescent="0.2">
      <c r="A14" s="47" t="s">
        <v>33</v>
      </c>
      <c r="B14" s="32">
        <v>66</v>
      </c>
      <c r="C14" s="32">
        <v>56</v>
      </c>
      <c r="D14" s="32">
        <v>55</v>
      </c>
      <c r="E14" s="32">
        <v>51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4">
        <f t="shared" si="0"/>
        <v>228</v>
      </c>
    </row>
    <row r="15" spans="1:14" s="1" customFormat="1" ht="13.5" thickBot="1" x14ac:dyDescent="0.25">
      <c r="A15" s="57" t="s">
        <v>21</v>
      </c>
      <c r="B15" s="28">
        <v>441</v>
      </c>
      <c r="C15" s="28">
        <v>344</v>
      </c>
      <c r="D15" s="28">
        <v>383</v>
      </c>
      <c r="E15" s="28">
        <v>402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35">
        <f t="shared" si="0"/>
        <v>1570</v>
      </c>
    </row>
    <row r="16" spans="1:14" s="1" customFormat="1" ht="13.5" thickBot="1" x14ac:dyDescent="0.25">
      <c r="A16" s="110" t="s">
        <v>143</v>
      </c>
      <c r="B16" s="111">
        <v>0</v>
      </c>
      <c r="C16" s="111">
        <v>0</v>
      </c>
      <c r="D16" s="111">
        <v>0</v>
      </c>
      <c r="E16" s="111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3">
        <f t="shared" si="0"/>
        <v>0</v>
      </c>
    </row>
    <row r="17" spans="1:14" s="1" customFormat="1" x14ac:dyDescent="0.2">
      <c r="A17" s="57" t="s">
        <v>5</v>
      </c>
      <c r="B17" s="28">
        <v>252</v>
      </c>
      <c r="C17" s="28">
        <v>152</v>
      </c>
      <c r="D17" s="28">
        <v>241</v>
      </c>
      <c r="E17" s="28">
        <v>368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35">
        <f t="shared" si="0"/>
        <v>1013</v>
      </c>
    </row>
    <row r="18" spans="1:14" s="1" customFormat="1" x14ac:dyDescent="0.2">
      <c r="A18" s="47" t="s">
        <v>22</v>
      </c>
      <c r="B18" s="32">
        <v>51</v>
      </c>
      <c r="C18" s="32">
        <v>43</v>
      </c>
      <c r="D18" s="32">
        <v>55</v>
      </c>
      <c r="E18" s="32">
        <v>47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4">
        <f t="shared" si="0"/>
        <v>196</v>
      </c>
    </row>
    <row r="19" spans="1:14" s="1" customFormat="1" x14ac:dyDescent="0.2">
      <c r="A19" s="57" t="s">
        <v>55</v>
      </c>
      <c r="B19" s="28">
        <v>911</v>
      </c>
      <c r="C19" s="28">
        <v>699</v>
      </c>
      <c r="D19" s="28">
        <v>846</v>
      </c>
      <c r="E19" s="28">
        <v>871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35">
        <f t="shared" si="0"/>
        <v>3327</v>
      </c>
    </row>
    <row r="20" spans="1:14" s="1" customFormat="1" x14ac:dyDescent="0.2">
      <c r="A20" s="47" t="s">
        <v>4</v>
      </c>
      <c r="B20" s="32">
        <v>5561</v>
      </c>
      <c r="C20" s="32">
        <v>4250</v>
      </c>
      <c r="D20" s="32">
        <v>6288</v>
      </c>
      <c r="E20" s="32">
        <v>6502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4">
        <f t="shared" si="0"/>
        <v>22601</v>
      </c>
    </row>
    <row r="21" spans="1:14" s="1" customFormat="1" x14ac:dyDescent="0.2">
      <c r="A21" s="57" t="s">
        <v>30</v>
      </c>
      <c r="B21" s="28">
        <v>8975</v>
      </c>
      <c r="C21" s="28">
        <v>6588</v>
      </c>
      <c r="D21" s="28">
        <v>7995</v>
      </c>
      <c r="E21" s="28">
        <v>10389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35">
        <f t="shared" si="0"/>
        <v>33947</v>
      </c>
    </row>
    <row r="22" spans="1:14" x14ac:dyDescent="0.2">
      <c r="A22" s="55" t="s">
        <v>0</v>
      </c>
      <c r="B22" s="56">
        <f t="shared" ref="B22:N22" si="1">SUM(B10:B21)</f>
        <v>26835</v>
      </c>
      <c r="C22" s="56">
        <f t="shared" si="1"/>
        <v>20654</v>
      </c>
      <c r="D22" s="56">
        <f t="shared" si="1"/>
        <v>25975</v>
      </c>
      <c r="E22" s="56">
        <f t="shared" si="1"/>
        <v>29322</v>
      </c>
      <c r="F22" s="56">
        <f t="shared" si="1"/>
        <v>0</v>
      </c>
      <c r="G22" s="56">
        <f t="shared" si="1"/>
        <v>0</v>
      </c>
      <c r="H22" s="56">
        <f t="shared" si="1"/>
        <v>0</v>
      </c>
      <c r="I22" s="56">
        <f t="shared" si="1"/>
        <v>0</v>
      </c>
      <c r="J22" s="56">
        <f t="shared" si="1"/>
        <v>0</v>
      </c>
      <c r="K22" s="56">
        <f t="shared" si="1"/>
        <v>0</v>
      </c>
      <c r="L22" s="56">
        <f t="shared" si="1"/>
        <v>0</v>
      </c>
      <c r="M22" s="56">
        <f t="shared" si="1"/>
        <v>0</v>
      </c>
      <c r="N22" s="76">
        <f t="shared" si="1"/>
        <v>102786</v>
      </c>
    </row>
    <row r="24" spans="1:14" x14ac:dyDescent="0.2">
      <c r="A24" s="49" t="s">
        <v>72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x14ac:dyDescent="0.2">
      <c r="A25" s="51" t="s">
        <v>70</v>
      </c>
    </row>
    <row r="27" spans="1:14" x14ac:dyDescent="0.2">
      <c r="A27" s="46" t="s">
        <v>44</v>
      </c>
      <c r="B27" s="46" t="s">
        <v>45</v>
      </c>
      <c r="C27" s="46" t="s">
        <v>46</v>
      </c>
      <c r="D27" s="46" t="s">
        <v>62</v>
      </c>
      <c r="E27" s="46" t="s">
        <v>47</v>
      </c>
      <c r="F27" s="46" t="s">
        <v>48</v>
      </c>
      <c r="G27" s="46" t="s">
        <v>49</v>
      </c>
      <c r="H27" s="46" t="s">
        <v>63</v>
      </c>
      <c r="I27" s="46" t="s">
        <v>64</v>
      </c>
      <c r="J27" s="46" t="s">
        <v>65</v>
      </c>
      <c r="K27" s="46" t="s">
        <v>66</v>
      </c>
      <c r="L27" s="46" t="s">
        <v>67</v>
      </c>
      <c r="M27" s="46" t="s">
        <v>68</v>
      </c>
      <c r="N27" s="75" t="s">
        <v>69</v>
      </c>
    </row>
    <row r="28" spans="1:14" s="1" customFormat="1" x14ac:dyDescent="0.2">
      <c r="A28" s="52" t="s">
        <v>3</v>
      </c>
      <c r="B28" s="32">
        <v>63</v>
      </c>
      <c r="C28" s="32">
        <v>34</v>
      </c>
      <c r="D28" s="32">
        <v>63</v>
      </c>
      <c r="E28" s="32">
        <v>107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4">
        <f t="shared" ref="N28:N36" si="2">SUM(B28:M28)</f>
        <v>267</v>
      </c>
    </row>
    <row r="29" spans="1:14" x14ac:dyDescent="0.2">
      <c r="A29" s="58" t="s">
        <v>2</v>
      </c>
      <c r="B29" s="28">
        <v>1719</v>
      </c>
      <c r="C29" s="28">
        <v>1152</v>
      </c>
      <c r="D29" s="28">
        <v>1316</v>
      </c>
      <c r="E29" s="28">
        <v>1539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35">
        <f t="shared" si="2"/>
        <v>5726</v>
      </c>
    </row>
    <row r="30" spans="1:14" x14ac:dyDescent="0.2">
      <c r="A30" s="52" t="s">
        <v>1</v>
      </c>
      <c r="B30" s="32">
        <v>819</v>
      </c>
      <c r="C30" s="32">
        <v>606</v>
      </c>
      <c r="D30" s="32">
        <v>622</v>
      </c>
      <c r="E30" s="32">
        <v>538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4">
        <f t="shared" si="2"/>
        <v>2585</v>
      </c>
    </row>
    <row r="31" spans="1:14" x14ac:dyDescent="0.2">
      <c r="A31" s="58" t="s">
        <v>33</v>
      </c>
      <c r="B31" s="28">
        <v>220</v>
      </c>
      <c r="C31" s="28">
        <v>222</v>
      </c>
      <c r="D31" s="28">
        <v>234</v>
      </c>
      <c r="E31" s="28">
        <v>223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35">
        <f t="shared" si="2"/>
        <v>899</v>
      </c>
    </row>
    <row r="32" spans="1:14" ht="13.5" thickBot="1" x14ac:dyDescent="0.25">
      <c r="A32" s="52" t="s">
        <v>21</v>
      </c>
      <c r="B32" s="32">
        <v>40</v>
      </c>
      <c r="C32" s="32">
        <v>39</v>
      </c>
      <c r="D32" s="32">
        <v>44</v>
      </c>
      <c r="E32" s="32">
        <v>39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4">
        <f t="shared" si="2"/>
        <v>162</v>
      </c>
    </row>
    <row r="33" spans="1:14" ht="13.5" thickBot="1" x14ac:dyDescent="0.25">
      <c r="A33" s="114" t="s">
        <v>143</v>
      </c>
      <c r="B33" s="111">
        <v>0</v>
      </c>
      <c r="C33" s="111">
        <v>0</v>
      </c>
      <c r="D33" s="111">
        <v>0</v>
      </c>
      <c r="E33" s="111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6">
        <f t="shared" si="2"/>
        <v>0</v>
      </c>
    </row>
    <row r="34" spans="1:14" x14ac:dyDescent="0.2">
      <c r="A34" s="52" t="s">
        <v>22</v>
      </c>
      <c r="B34" s="32">
        <v>214</v>
      </c>
      <c r="C34" s="32">
        <v>191</v>
      </c>
      <c r="D34" s="32">
        <v>209</v>
      </c>
      <c r="E34" s="32">
        <v>217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4">
        <f t="shared" si="2"/>
        <v>831</v>
      </c>
    </row>
    <row r="35" spans="1:14" x14ac:dyDescent="0.2">
      <c r="A35" s="58" t="s">
        <v>4</v>
      </c>
      <c r="B35" s="28">
        <v>569</v>
      </c>
      <c r="C35" s="28">
        <v>263</v>
      </c>
      <c r="D35" s="28">
        <v>567</v>
      </c>
      <c r="E35" s="28">
        <v>1052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35">
        <f t="shared" si="2"/>
        <v>2451</v>
      </c>
    </row>
    <row r="36" spans="1:14" x14ac:dyDescent="0.2">
      <c r="A36" s="52" t="s">
        <v>30</v>
      </c>
      <c r="B36" s="32">
        <v>2212</v>
      </c>
      <c r="C36" s="32">
        <v>1289</v>
      </c>
      <c r="D36" s="32">
        <v>1260</v>
      </c>
      <c r="E36" s="32">
        <v>1939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4">
        <f t="shared" si="2"/>
        <v>6700</v>
      </c>
    </row>
    <row r="37" spans="1:14" x14ac:dyDescent="0.2">
      <c r="A37" s="55" t="s">
        <v>0</v>
      </c>
      <c r="B37" s="56">
        <f t="shared" ref="B37:N37" si="3">SUM(B28:B36)</f>
        <v>5856</v>
      </c>
      <c r="C37" s="56">
        <f t="shared" si="3"/>
        <v>3796</v>
      </c>
      <c r="D37" s="56">
        <f t="shared" si="3"/>
        <v>4315</v>
      </c>
      <c r="E37" s="56">
        <f t="shared" si="3"/>
        <v>5654</v>
      </c>
      <c r="F37" s="56">
        <f t="shared" si="3"/>
        <v>0</v>
      </c>
      <c r="G37" s="56">
        <f t="shared" si="3"/>
        <v>0</v>
      </c>
      <c r="H37" s="56">
        <f t="shared" si="3"/>
        <v>0</v>
      </c>
      <c r="I37" s="56">
        <f t="shared" si="3"/>
        <v>0</v>
      </c>
      <c r="J37" s="56">
        <f t="shared" si="3"/>
        <v>0</v>
      </c>
      <c r="K37" s="56">
        <f t="shared" si="3"/>
        <v>0</v>
      </c>
      <c r="L37" s="56">
        <f t="shared" si="3"/>
        <v>0</v>
      </c>
      <c r="M37" s="56">
        <f t="shared" si="3"/>
        <v>0</v>
      </c>
      <c r="N37" s="76">
        <f t="shared" si="3"/>
        <v>19621</v>
      </c>
    </row>
    <row r="39" spans="1:14" x14ac:dyDescent="0.2">
      <c r="A39" s="49" t="s">
        <v>71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4" x14ac:dyDescent="0.2">
      <c r="A40" s="51" t="s">
        <v>70</v>
      </c>
    </row>
    <row r="41" spans="1:14" x14ac:dyDescent="0.2">
      <c r="A41" s="51"/>
    </row>
    <row r="42" spans="1:14" x14ac:dyDescent="0.2">
      <c r="A42" s="46" t="s">
        <v>44</v>
      </c>
      <c r="B42" s="46" t="s">
        <v>45</v>
      </c>
      <c r="C42" s="46" t="s">
        <v>46</v>
      </c>
      <c r="D42" s="46" t="s">
        <v>62</v>
      </c>
      <c r="E42" s="46" t="s">
        <v>47</v>
      </c>
      <c r="F42" s="46" t="s">
        <v>48</v>
      </c>
      <c r="G42" s="46" t="s">
        <v>49</v>
      </c>
      <c r="H42" s="46" t="s">
        <v>63</v>
      </c>
      <c r="I42" s="46" t="s">
        <v>64</v>
      </c>
      <c r="J42" s="46" t="s">
        <v>65</v>
      </c>
      <c r="K42" s="46" t="s">
        <v>66</v>
      </c>
      <c r="L42" s="46" t="s">
        <v>67</v>
      </c>
      <c r="M42" s="46" t="s">
        <v>68</v>
      </c>
      <c r="N42" s="75" t="s">
        <v>69</v>
      </c>
    </row>
    <row r="43" spans="1:14" s="1" customFormat="1" ht="12" customHeight="1" x14ac:dyDescent="0.2">
      <c r="A43" s="59" t="s">
        <v>138</v>
      </c>
      <c r="B43" s="60">
        <f t="shared" ref="B43:N43" si="4">SUM(B44:B60)</f>
        <v>15826</v>
      </c>
      <c r="C43" s="60">
        <f t="shared" si="4"/>
        <v>13396</v>
      </c>
      <c r="D43" s="60">
        <f t="shared" si="4"/>
        <v>15956</v>
      </c>
      <c r="E43" s="60">
        <f t="shared" si="4"/>
        <v>14797</v>
      </c>
      <c r="F43" s="60">
        <f t="shared" si="4"/>
        <v>0</v>
      </c>
      <c r="G43" s="60">
        <f t="shared" si="4"/>
        <v>0</v>
      </c>
      <c r="H43" s="60">
        <f t="shared" si="4"/>
        <v>0</v>
      </c>
      <c r="I43" s="60">
        <f t="shared" si="4"/>
        <v>0</v>
      </c>
      <c r="J43" s="60">
        <f t="shared" si="4"/>
        <v>0</v>
      </c>
      <c r="K43" s="60">
        <f t="shared" si="4"/>
        <v>0</v>
      </c>
      <c r="L43" s="60">
        <f t="shared" si="4"/>
        <v>0</v>
      </c>
      <c r="M43" s="60">
        <f t="shared" si="4"/>
        <v>0</v>
      </c>
      <c r="N43" s="77">
        <f t="shared" si="4"/>
        <v>59975</v>
      </c>
    </row>
    <row r="44" spans="1:14" s="1" customFormat="1" ht="12.75" customHeight="1" outlineLevel="1" x14ac:dyDescent="0.2">
      <c r="A44" s="52" t="s">
        <v>8</v>
      </c>
      <c r="B44" s="32">
        <v>1275</v>
      </c>
      <c r="C44" s="32">
        <v>965</v>
      </c>
      <c r="D44" s="32">
        <v>890</v>
      </c>
      <c r="E44" s="32">
        <v>959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4">
        <f t="shared" ref="N44:N60" si="5">SUM(B44:M44)</f>
        <v>4089</v>
      </c>
    </row>
    <row r="45" spans="1:14" s="1" customFormat="1" ht="13.5" customHeight="1" outlineLevel="1" x14ac:dyDescent="0.2">
      <c r="A45" s="58" t="s">
        <v>6</v>
      </c>
      <c r="B45" s="28">
        <v>3507</v>
      </c>
      <c r="C45" s="28">
        <v>3261</v>
      </c>
      <c r="D45" s="28">
        <v>4178</v>
      </c>
      <c r="E45" s="28">
        <v>3486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35">
        <f t="shared" si="5"/>
        <v>14432</v>
      </c>
    </row>
    <row r="46" spans="1:14" s="1" customFormat="1" ht="13.5" customHeight="1" outlineLevel="1" x14ac:dyDescent="0.2">
      <c r="A46" s="52" t="s">
        <v>164</v>
      </c>
      <c r="B46" s="32">
        <v>0</v>
      </c>
      <c r="C46" s="32">
        <v>6</v>
      </c>
      <c r="D46" s="32">
        <v>8</v>
      </c>
      <c r="E46" s="32">
        <v>6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4">
        <f t="shared" si="5"/>
        <v>20</v>
      </c>
    </row>
    <row r="47" spans="1:14" s="1" customFormat="1" ht="12.75" customHeight="1" outlineLevel="1" x14ac:dyDescent="0.2">
      <c r="A47" s="58" t="s">
        <v>31</v>
      </c>
      <c r="B47" s="28">
        <v>8</v>
      </c>
      <c r="C47" s="28">
        <v>6</v>
      </c>
      <c r="D47" s="28">
        <v>8</v>
      </c>
      <c r="E47" s="28">
        <v>10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35">
        <f t="shared" si="5"/>
        <v>32</v>
      </c>
    </row>
    <row r="48" spans="1:14" s="1" customFormat="1" ht="12.75" customHeight="1" outlineLevel="1" x14ac:dyDescent="0.2">
      <c r="A48" s="52" t="s">
        <v>7</v>
      </c>
      <c r="B48" s="32">
        <v>3222</v>
      </c>
      <c r="C48" s="32">
        <v>2698</v>
      </c>
      <c r="D48" s="32">
        <v>2613</v>
      </c>
      <c r="E48" s="32">
        <v>2385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4">
        <f t="shared" si="5"/>
        <v>10918</v>
      </c>
    </row>
    <row r="49" spans="1:14" s="1" customFormat="1" ht="12.75" customHeight="1" outlineLevel="1" x14ac:dyDescent="0.2">
      <c r="A49" s="58" t="s">
        <v>86</v>
      </c>
      <c r="B49" s="28">
        <v>939</v>
      </c>
      <c r="C49" s="28">
        <v>768</v>
      </c>
      <c r="D49" s="28">
        <v>934</v>
      </c>
      <c r="E49" s="28">
        <v>931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35">
        <f t="shared" si="5"/>
        <v>3572</v>
      </c>
    </row>
    <row r="50" spans="1:14" s="1" customFormat="1" ht="12.75" customHeight="1" outlineLevel="1" x14ac:dyDescent="0.2">
      <c r="A50" s="52" t="s">
        <v>11</v>
      </c>
      <c r="B50" s="32">
        <v>169</v>
      </c>
      <c r="C50" s="32">
        <v>153</v>
      </c>
      <c r="D50" s="32">
        <v>206</v>
      </c>
      <c r="E50" s="32">
        <v>216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4">
        <f t="shared" si="5"/>
        <v>744</v>
      </c>
    </row>
    <row r="51" spans="1:14" s="1" customFormat="1" ht="12.75" customHeight="1" outlineLevel="1" x14ac:dyDescent="0.2">
      <c r="A51" s="58" t="s">
        <v>10</v>
      </c>
      <c r="B51" s="28">
        <v>186</v>
      </c>
      <c r="C51" s="28">
        <v>263</v>
      </c>
      <c r="D51" s="28">
        <v>349</v>
      </c>
      <c r="E51" s="28">
        <v>354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35">
        <f t="shared" si="5"/>
        <v>1152</v>
      </c>
    </row>
    <row r="52" spans="1:14" ht="12.75" customHeight="1" outlineLevel="1" x14ac:dyDescent="0.2">
      <c r="A52" s="52" t="s">
        <v>34</v>
      </c>
      <c r="B52" s="32">
        <v>486</v>
      </c>
      <c r="C52" s="32">
        <v>434</v>
      </c>
      <c r="D52" s="32">
        <v>602</v>
      </c>
      <c r="E52" s="32">
        <v>512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4">
        <f t="shared" si="5"/>
        <v>2034</v>
      </c>
    </row>
    <row r="53" spans="1:14" ht="12.75" customHeight="1" outlineLevel="1" x14ac:dyDescent="0.2">
      <c r="A53" s="58" t="s">
        <v>35</v>
      </c>
      <c r="B53" s="28">
        <v>980</v>
      </c>
      <c r="C53" s="28">
        <v>765</v>
      </c>
      <c r="D53" s="28">
        <v>943</v>
      </c>
      <c r="E53" s="28">
        <v>956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35">
        <f t="shared" si="5"/>
        <v>3644</v>
      </c>
    </row>
    <row r="54" spans="1:14" ht="12.75" customHeight="1" outlineLevel="1" x14ac:dyDescent="0.2">
      <c r="A54" s="52" t="s">
        <v>113</v>
      </c>
      <c r="B54" s="32">
        <v>161</v>
      </c>
      <c r="C54" s="32">
        <v>158</v>
      </c>
      <c r="D54" s="32">
        <v>135</v>
      </c>
      <c r="E54" s="32">
        <v>4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4">
        <f t="shared" si="5"/>
        <v>458</v>
      </c>
    </row>
    <row r="55" spans="1:14" ht="12.75" customHeight="1" outlineLevel="1" x14ac:dyDescent="0.2">
      <c r="A55" s="58" t="s">
        <v>50</v>
      </c>
      <c r="B55" s="28">
        <v>326</v>
      </c>
      <c r="C55" s="28">
        <v>266</v>
      </c>
      <c r="D55" s="28">
        <v>317</v>
      </c>
      <c r="E55" s="28">
        <v>245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35">
        <f t="shared" si="5"/>
        <v>1154</v>
      </c>
    </row>
    <row r="56" spans="1:14" ht="12.75" customHeight="1" outlineLevel="1" x14ac:dyDescent="0.2">
      <c r="A56" s="52" t="s">
        <v>57</v>
      </c>
      <c r="B56" s="32">
        <v>904</v>
      </c>
      <c r="C56" s="32">
        <v>775</v>
      </c>
      <c r="D56" s="32">
        <v>1256</v>
      </c>
      <c r="E56" s="32">
        <v>1445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4">
        <f t="shared" si="5"/>
        <v>4380</v>
      </c>
    </row>
    <row r="57" spans="1:14" ht="12.75" customHeight="1" outlineLevel="1" x14ac:dyDescent="0.2">
      <c r="A57" s="58" t="s">
        <v>13</v>
      </c>
      <c r="B57" s="28">
        <v>446</v>
      </c>
      <c r="C57" s="28">
        <v>322</v>
      </c>
      <c r="D57" s="28">
        <v>220</v>
      </c>
      <c r="E57" s="28">
        <v>232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35">
        <f t="shared" si="5"/>
        <v>1220</v>
      </c>
    </row>
    <row r="58" spans="1:14" ht="12.75" customHeight="1" outlineLevel="1" x14ac:dyDescent="0.2">
      <c r="A58" s="52" t="s">
        <v>135</v>
      </c>
      <c r="B58" s="32">
        <v>198</v>
      </c>
      <c r="C58" s="32">
        <v>216</v>
      </c>
      <c r="D58" s="32">
        <v>260</v>
      </c>
      <c r="E58" s="32">
        <v>112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4">
        <f>SUM(B58:M58)</f>
        <v>786</v>
      </c>
    </row>
    <row r="59" spans="1:14" ht="12.75" customHeight="1" outlineLevel="1" x14ac:dyDescent="0.2">
      <c r="A59" s="58" t="s">
        <v>52</v>
      </c>
      <c r="B59" s="28">
        <v>2899</v>
      </c>
      <c r="C59" s="28">
        <v>2220</v>
      </c>
      <c r="D59" s="28">
        <v>2899</v>
      </c>
      <c r="E59" s="28">
        <v>2814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35">
        <f t="shared" si="5"/>
        <v>10832</v>
      </c>
    </row>
    <row r="60" spans="1:14" ht="12.75" customHeight="1" outlineLevel="1" x14ac:dyDescent="0.2">
      <c r="A60" s="52" t="s">
        <v>12</v>
      </c>
      <c r="B60" s="32">
        <v>120</v>
      </c>
      <c r="C60" s="32">
        <v>120</v>
      </c>
      <c r="D60" s="32">
        <v>138</v>
      </c>
      <c r="E60" s="32">
        <v>130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4">
        <f t="shared" si="5"/>
        <v>508</v>
      </c>
    </row>
    <row r="61" spans="1:14" x14ac:dyDescent="0.2">
      <c r="A61" s="59" t="s">
        <v>141</v>
      </c>
      <c r="B61" s="60">
        <f t="shared" ref="B61:N61" si="6">SUM(B62:B66)</f>
        <v>360</v>
      </c>
      <c r="C61" s="60">
        <f t="shared" si="6"/>
        <v>47</v>
      </c>
      <c r="D61" s="60">
        <f t="shared" si="6"/>
        <v>32</v>
      </c>
      <c r="E61" s="60">
        <f t="shared" si="6"/>
        <v>35</v>
      </c>
      <c r="F61" s="60">
        <f t="shared" si="6"/>
        <v>0</v>
      </c>
      <c r="G61" s="60">
        <f t="shared" si="6"/>
        <v>0</v>
      </c>
      <c r="H61" s="60">
        <f t="shared" si="6"/>
        <v>0</v>
      </c>
      <c r="I61" s="60">
        <f t="shared" si="6"/>
        <v>0</v>
      </c>
      <c r="J61" s="60">
        <f t="shared" si="6"/>
        <v>0</v>
      </c>
      <c r="K61" s="60">
        <f t="shared" si="6"/>
        <v>0</v>
      </c>
      <c r="L61" s="60">
        <f t="shared" si="6"/>
        <v>0</v>
      </c>
      <c r="M61" s="60">
        <f t="shared" si="6"/>
        <v>0</v>
      </c>
      <c r="N61" s="77">
        <f t="shared" si="6"/>
        <v>474</v>
      </c>
    </row>
    <row r="62" spans="1:14" ht="12.75" customHeight="1" outlineLevel="1" x14ac:dyDescent="0.2">
      <c r="A62" s="52" t="s">
        <v>9</v>
      </c>
      <c r="B62" s="32">
        <v>80</v>
      </c>
      <c r="C62" s="32">
        <v>22</v>
      </c>
      <c r="D62" s="32">
        <v>32</v>
      </c>
      <c r="E62" s="32">
        <v>35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4">
        <f>SUM(B62:M62)</f>
        <v>169</v>
      </c>
    </row>
    <row r="63" spans="1:14" ht="12.75" customHeight="1" outlineLevel="1" x14ac:dyDescent="0.2">
      <c r="A63" s="58" t="s">
        <v>40</v>
      </c>
      <c r="B63" s="28">
        <v>52</v>
      </c>
      <c r="C63" s="28">
        <v>8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35">
        <f>SUM(B63:M63)</f>
        <v>60</v>
      </c>
    </row>
    <row r="64" spans="1:14" ht="12.75" customHeight="1" outlineLevel="1" x14ac:dyDescent="0.2">
      <c r="A64" s="52" t="s">
        <v>41</v>
      </c>
      <c r="B64" s="32">
        <v>19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4">
        <f>SUM(B64:M64)</f>
        <v>19</v>
      </c>
    </row>
    <row r="65" spans="1:14" s="11" customFormat="1" ht="12.75" customHeight="1" outlineLevel="1" x14ac:dyDescent="0.2">
      <c r="A65" s="58" t="s">
        <v>124</v>
      </c>
      <c r="B65" s="28">
        <v>36</v>
      </c>
      <c r="C65" s="28">
        <v>3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35">
        <f>SUM(B65:M65)</f>
        <v>39</v>
      </c>
    </row>
    <row r="66" spans="1:14" ht="12.75" customHeight="1" outlineLevel="1" x14ac:dyDescent="0.2">
      <c r="A66" s="52" t="s">
        <v>28</v>
      </c>
      <c r="B66" s="32">
        <v>173</v>
      </c>
      <c r="C66" s="32">
        <v>14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4">
        <f>SUM(B66:M66)</f>
        <v>187</v>
      </c>
    </row>
    <row r="67" spans="1:14" ht="25.5" x14ac:dyDescent="0.2">
      <c r="A67" s="59" t="s">
        <v>140</v>
      </c>
      <c r="B67" s="61">
        <f t="shared" ref="B67:N67" si="7">SUM(B68:B80)</f>
        <v>1021</v>
      </c>
      <c r="C67" s="61">
        <f t="shared" si="7"/>
        <v>922</v>
      </c>
      <c r="D67" s="61">
        <f t="shared" si="7"/>
        <v>963</v>
      </c>
      <c r="E67" s="61">
        <f t="shared" si="7"/>
        <v>1011</v>
      </c>
      <c r="F67" s="61">
        <f t="shared" si="7"/>
        <v>0</v>
      </c>
      <c r="G67" s="61">
        <f t="shared" si="7"/>
        <v>0</v>
      </c>
      <c r="H67" s="61">
        <f t="shared" si="7"/>
        <v>0</v>
      </c>
      <c r="I67" s="61">
        <f t="shared" si="7"/>
        <v>0</v>
      </c>
      <c r="J67" s="61">
        <f t="shared" si="7"/>
        <v>0</v>
      </c>
      <c r="K67" s="61">
        <f t="shared" si="7"/>
        <v>0</v>
      </c>
      <c r="L67" s="61">
        <f t="shared" si="7"/>
        <v>0</v>
      </c>
      <c r="M67" s="61">
        <f t="shared" si="7"/>
        <v>0</v>
      </c>
      <c r="N67" s="78">
        <f t="shared" si="7"/>
        <v>3917</v>
      </c>
    </row>
    <row r="68" spans="1:14" outlineLevel="1" x14ac:dyDescent="0.2">
      <c r="A68" s="52" t="s">
        <v>87</v>
      </c>
      <c r="B68" s="32">
        <v>28</v>
      </c>
      <c r="C68" s="32">
        <v>22</v>
      </c>
      <c r="D68" s="32">
        <v>24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4">
        <f t="shared" ref="N68" si="8">SUM(B68:M68)</f>
        <v>74</v>
      </c>
    </row>
    <row r="69" spans="1:14" outlineLevel="1" x14ac:dyDescent="0.2">
      <c r="A69" s="58" t="s">
        <v>42</v>
      </c>
      <c r="B69" s="28">
        <v>42</v>
      </c>
      <c r="C69" s="28">
        <v>32</v>
      </c>
      <c r="D69" s="28">
        <v>48</v>
      </c>
      <c r="E69" s="28">
        <v>81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35">
        <f t="shared" ref="N69:N80" si="9">SUM(B69:M69)</f>
        <v>203</v>
      </c>
    </row>
    <row r="70" spans="1:14" outlineLevel="1" x14ac:dyDescent="0.2">
      <c r="A70" s="52" t="s">
        <v>25</v>
      </c>
      <c r="B70" s="32">
        <v>152</v>
      </c>
      <c r="C70" s="32">
        <v>114</v>
      </c>
      <c r="D70" s="32">
        <v>82</v>
      </c>
      <c r="E70" s="32">
        <v>98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4">
        <f t="shared" si="9"/>
        <v>446</v>
      </c>
    </row>
    <row r="71" spans="1:14" outlineLevel="1" x14ac:dyDescent="0.2">
      <c r="A71" s="58" t="s">
        <v>23</v>
      </c>
      <c r="B71" s="28">
        <v>446</v>
      </c>
      <c r="C71" s="28">
        <v>400</v>
      </c>
      <c r="D71" s="28">
        <v>458</v>
      </c>
      <c r="E71" s="28">
        <v>508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35">
        <f t="shared" si="9"/>
        <v>1812</v>
      </c>
    </row>
    <row r="72" spans="1:14" outlineLevel="1" x14ac:dyDescent="0.2">
      <c r="A72" s="52" t="s">
        <v>36</v>
      </c>
      <c r="B72" s="32">
        <v>42</v>
      </c>
      <c r="C72" s="32">
        <v>36</v>
      </c>
      <c r="D72" s="32">
        <v>40</v>
      </c>
      <c r="E72" s="32">
        <v>40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4">
        <f t="shared" si="9"/>
        <v>158</v>
      </c>
    </row>
    <row r="73" spans="1:14" outlineLevel="1" x14ac:dyDescent="0.2">
      <c r="A73" s="58" t="s">
        <v>24</v>
      </c>
      <c r="B73" s="28">
        <v>8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35">
        <f t="shared" si="9"/>
        <v>8</v>
      </c>
    </row>
    <row r="74" spans="1:14" s="11" customFormat="1" outlineLevel="1" x14ac:dyDescent="0.2">
      <c r="A74" s="52" t="s">
        <v>165</v>
      </c>
      <c r="B74" s="32">
        <v>0</v>
      </c>
      <c r="C74" s="32">
        <v>15</v>
      </c>
      <c r="D74" s="32">
        <v>1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4">
        <f t="shared" si="9"/>
        <v>16</v>
      </c>
    </row>
    <row r="75" spans="1:14" ht="12" customHeight="1" outlineLevel="1" x14ac:dyDescent="0.2">
      <c r="A75" s="58" t="s">
        <v>15</v>
      </c>
      <c r="B75" s="28">
        <v>96</v>
      </c>
      <c r="C75" s="28">
        <v>106</v>
      </c>
      <c r="D75" s="28">
        <v>106</v>
      </c>
      <c r="E75" s="28">
        <v>66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35">
        <f t="shared" si="9"/>
        <v>374</v>
      </c>
    </row>
    <row r="76" spans="1:14" s="11" customFormat="1" ht="12" customHeight="1" outlineLevel="1" x14ac:dyDescent="0.2">
      <c r="A76" s="52" t="s">
        <v>137</v>
      </c>
      <c r="B76" s="32">
        <v>36</v>
      </c>
      <c r="C76" s="32">
        <v>28</v>
      </c>
      <c r="D76" s="32">
        <v>26</v>
      </c>
      <c r="E76" s="32">
        <v>4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4">
        <f t="shared" ref="N76" si="10">SUM(B76:M76)</f>
        <v>94</v>
      </c>
    </row>
    <row r="77" spans="1:14" outlineLevel="1" x14ac:dyDescent="0.2">
      <c r="A77" s="58" t="s">
        <v>27</v>
      </c>
      <c r="B77" s="28">
        <v>35</v>
      </c>
      <c r="C77" s="28">
        <v>20</v>
      </c>
      <c r="D77" s="28">
        <v>0</v>
      </c>
      <c r="E77" s="28">
        <v>20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35">
        <f t="shared" si="9"/>
        <v>75</v>
      </c>
    </row>
    <row r="78" spans="1:14" outlineLevel="1" x14ac:dyDescent="0.2">
      <c r="A78" s="52" t="s">
        <v>43</v>
      </c>
      <c r="B78" s="32">
        <v>26</v>
      </c>
      <c r="C78" s="32">
        <v>26</v>
      </c>
      <c r="D78" s="32">
        <v>26</v>
      </c>
      <c r="E78" s="32">
        <v>26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4">
        <f t="shared" si="9"/>
        <v>104</v>
      </c>
    </row>
    <row r="79" spans="1:14" outlineLevel="1" x14ac:dyDescent="0.2">
      <c r="A79" s="58" t="s">
        <v>51</v>
      </c>
      <c r="B79" s="28">
        <v>48</v>
      </c>
      <c r="C79" s="28">
        <v>44</v>
      </c>
      <c r="D79" s="28">
        <v>52</v>
      </c>
      <c r="E79" s="28">
        <v>56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35">
        <f t="shared" si="9"/>
        <v>200</v>
      </c>
    </row>
    <row r="80" spans="1:14" outlineLevel="1" x14ac:dyDescent="0.2">
      <c r="A80" s="52" t="s">
        <v>114</v>
      </c>
      <c r="B80" s="32">
        <v>62</v>
      </c>
      <c r="C80" s="32">
        <v>79</v>
      </c>
      <c r="D80" s="32">
        <v>100</v>
      </c>
      <c r="E80" s="32">
        <v>112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4">
        <f t="shared" si="9"/>
        <v>353</v>
      </c>
    </row>
    <row r="81" spans="1:14" x14ac:dyDescent="0.2">
      <c r="A81" s="59" t="s">
        <v>139</v>
      </c>
      <c r="B81" s="60">
        <f t="shared" ref="B81:N81" si="11">SUM(B82:B94)</f>
        <v>605</v>
      </c>
      <c r="C81" s="60">
        <f t="shared" si="11"/>
        <v>571</v>
      </c>
      <c r="D81" s="60">
        <f t="shared" si="11"/>
        <v>674</v>
      </c>
      <c r="E81" s="60">
        <f t="shared" si="11"/>
        <v>697</v>
      </c>
      <c r="F81" s="60">
        <f t="shared" si="11"/>
        <v>0</v>
      </c>
      <c r="G81" s="60">
        <f t="shared" si="11"/>
        <v>0</v>
      </c>
      <c r="H81" s="60">
        <f t="shared" si="11"/>
        <v>0</v>
      </c>
      <c r="I81" s="60">
        <f t="shared" si="11"/>
        <v>0</v>
      </c>
      <c r="J81" s="60">
        <f t="shared" si="11"/>
        <v>0</v>
      </c>
      <c r="K81" s="60">
        <f t="shared" si="11"/>
        <v>0</v>
      </c>
      <c r="L81" s="60">
        <f t="shared" si="11"/>
        <v>0</v>
      </c>
      <c r="M81" s="60">
        <f t="shared" si="11"/>
        <v>0</v>
      </c>
      <c r="N81" s="77">
        <f t="shared" si="11"/>
        <v>2437</v>
      </c>
    </row>
    <row r="82" spans="1:14" outlineLevel="1" x14ac:dyDescent="0.2">
      <c r="A82" s="52" t="s">
        <v>171</v>
      </c>
      <c r="B82" s="32">
        <v>0</v>
      </c>
      <c r="C82" s="32">
        <v>0</v>
      </c>
      <c r="D82" s="32">
        <v>2</v>
      </c>
      <c r="E82" s="32">
        <v>8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4">
        <f t="shared" ref="N82:N94" si="12">SUM(B82:M82)</f>
        <v>10</v>
      </c>
    </row>
    <row r="83" spans="1:14" s="11" customFormat="1" outlineLevel="1" x14ac:dyDescent="0.2">
      <c r="A83" s="58" t="s">
        <v>38</v>
      </c>
      <c r="B83" s="28">
        <v>132</v>
      </c>
      <c r="C83" s="28">
        <v>112</v>
      </c>
      <c r="D83" s="28">
        <v>109</v>
      </c>
      <c r="E83" s="28">
        <v>110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35">
        <v>353</v>
      </c>
    </row>
    <row r="84" spans="1:14" outlineLevel="1" x14ac:dyDescent="0.2">
      <c r="A84" s="52" t="s">
        <v>16</v>
      </c>
      <c r="B84" s="32">
        <v>62</v>
      </c>
      <c r="C84" s="32">
        <v>54</v>
      </c>
      <c r="D84" s="32">
        <v>68</v>
      </c>
      <c r="E84" s="32">
        <v>60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4">
        <f t="shared" si="12"/>
        <v>244</v>
      </c>
    </row>
    <row r="85" spans="1:14" outlineLevel="1" x14ac:dyDescent="0.2">
      <c r="A85" s="58" t="s">
        <v>14</v>
      </c>
      <c r="B85" s="28">
        <v>104</v>
      </c>
      <c r="C85" s="28">
        <v>100</v>
      </c>
      <c r="D85" s="28">
        <v>104</v>
      </c>
      <c r="E85" s="28">
        <v>97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35">
        <f t="shared" si="12"/>
        <v>405</v>
      </c>
    </row>
    <row r="86" spans="1:14" outlineLevel="1" x14ac:dyDescent="0.2">
      <c r="A86" s="52" t="s">
        <v>112</v>
      </c>
      <c r="B86" s="32">
        <v>16</v>
      </c>
      <c r="C86" s="32">
        <v>16</v>
      </c>
      <c r="D86" s="32">
        <v>20</v>
      </c>
      <c r="E86" s="32">
        <v>24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4">
        <f t="shared" si="12"/>
        <v>76</v>
      </c>
    </row>
    <row r="87" spans="1:14" s="11" customFormat="1" outlineLevel="1" x14ac:dyDescent="0.2">
      <c r="A87" s="58" t="s">
        <v>172</v>
      </c>
      <c r="B87" s="28">
        <v>0</v>
      </c>
      <c r="C87" s="28">
        <v>0</v>
      </c>
      <c r="D87" s="28">
        <v>8</v>
      </c>
      <c r="E87" s="28">
        <v>18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35">
        <f t="shared" si="12"/>
        <v>26</v>
      </c>
    </row>
    <row r="88" spans="1:14" outlineLevel="1" x14ac:dyDescent="0.2">
      <c r="A88" s="52" t="s">
        <v>37</v>
      </c>
      <c r="B88" s="32">
        <v>56</v>
      </c>
      <c r="C88" s="32">
        <v>56</v>
      </c>
      <c r="D88" s="32">
        <v>64</v>
      </c>
      <c r="E88" s="32">
        <v>60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4">
        <f t="shared" si="12"/>
        <v>236</v>
      </c>
    </row>
    <row r="89" spans="1:14" outlineLevel="1" x14ac:dyDescent="0.2">
      <c r="A89" s="58" t="s">
        <v>26</v>
      </c>
      <c r="B89" s="28">
        <v>62</v>
      </c>
      <c r="C89" s="28">
        <v>54</v>
      </c>
      <c r="D89" s="28">
        <v>80</v>
      </c>
      <c r="E89" s="28">
        <v>78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35">
        <f t="shared" si="12"/>
        <v>274</v>
      </c>
    </row>
    <row r="90" spans="1:14" outlineLevel="1" x14ac:dyDescent="0.2">
      <c r="A90" s="52" t="s">
        <v>39</v>
      </c>
      <c r="B90" s="32">
        <v>68</v>
      </c>
      <c r="C90" s="32">
        <v>74</v>
      </c>
      <c r="D90" s="32">
        <v>99</v>
      </c>
      <c r="E90" s="32">
        <v>88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4">
        <f t="shared" si="12"/>
        <v>329</v>
      </c>
    </row>
    <row r="91" spans="1:14" outlineLevel="1" x14ac:dyDescent="0.2">
      <c r="A91" s="58" t="s">
        <v>53</v>
      </c>
      <c r="B91" s="28">
        <v>41</v>
      </c>
      <c r="C91" s="28">
        <v>39</v>
      </c>
      <c r="D91" s="28">
        <v>40</v>
      </c>
      <c r="E91" s="28">
        <v>41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35">
        <f t="shared" si="12"/>
        <v>161</v>
      </c>
    </row>
    <row r="92" spans="1:14" s="11" customFormat="1" outlineLevel="1" x14ac:dyDescent="0.2">
      <c r="A92" s="52" t="s">
        <v>166</v>
      </c>
      <c r="B92" s="32">
        <v>0</v>
      </c>
      <c r="C92" s="32">
        <v>2</v>
      </c>
      <c r="D92" s="32">
        <v>2</v>
      </c>
      <c r="E92" s="32">
        <v>2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4">
        <f t="shared" si="12"/>
        <v>6</v>
      </c>
    </row>
    <row r="93" spans="1:14" s="11" customFormat="1" outlineLevel="1" x14ac:dyDescent="0.2">
      <c r="A93" s="58" t="s">
        <v>175</v>
      </c>
      <c r="B93" s="28">
        <v>0</v>
      </c>
      <c r="C93" s="28">
        <v>0</v>
      </c>
      <c r="D93" s="28">
        <v>2</v>
      </c>
      <c r="E93" s="28">
        <v>27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35">
        <f t="shared" si="12"/>
        <v>29</v>
      </c>
    </row>
    <row r="94" spans="1:14" s="11" customFormat="1" outlineLevel="1" x14ac:dyDescent="0.2">
      <c r="A94" s="52" t="s">
        <v>123</v>
      </c>
      <c r="B94" s="32">
        <v>64</v>
      </c>
      <c r="C94" s="32">
        <v>64</v>
      </c>
      <c r="D94" s="32">
        <v>76</v>
      </c>
      <c r="E94" s="32">
        <v>84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4">
        <f t="shared" si="12"/>
        <v>288</v>
      </c>
    </row>
    <row r="95" spans="1:14" x14ac:dyDescent="0.2">
      <c r="A95" s="59" t="s">
        <v>142</v>
      </c>
      <c r="B95" s="60">
        <f t="shared" ref="B95:N95" si="13">SUM(B96:B100)</f>
        <v>335</v>
      </c>
      <c r="C95" s="60">
        <f t="shared" si="13"/>
        <v>309</v>
      </c>
      <c r="D95" s="60">
        <f t="shared" si="13"/>
        <v>346</v>
      </c>
      <c r="E95" s="60">
        <f t="shared" si="13"/>
        <v>313</v>
      </c>
      <c r="F95" s="60">
        <f t="shared" si="13"/>
        <v>0</v>
      </c>
      <c r="G95" s="60">
        <f t="shared" si="13"/>
        <v>0</v>
      </c>
      <c r="H95" s="60">
        <f t="shared" si="13"/>
        <v>0</v>
      </c>
      <c r="I95" s="60">
        <f t="shared" si="13"/>
        <v>0</v>
      </c>
      <c r="J95" s="60">
        <f t="shared" si="13"/>
        <v>0</v>
      </c>
      <c r="K95" s="60">
        <f t="shared" si="13"/>
        <v>0</v>
      </c>
      <c r="L95" s="60">
        <f t="shared" si="13"/>
        <v>0</v>
      </c>
      <c r="M95" s="60">
        <f t="shared" si="13"/>
        <v>0</v>
      </c>
      <c r="N95" s="77">
        <f t="shared" si="13"/>
        <v>1303</v>
      </c>
    </row>
    <row r="96" spans="1:14" s="5" customFormat="1" outlineLevel="1" x14ac:dyDescent="0.2">
      <c r="A96" s="52" t="s">
        <v>111</v>
      </c>
      <c r="B96" s="32">
        <v>62</v>
      </c>
      <c r="C96" s="32">
        <v>56</v>
      </c>
      <c r="D96" s="32">
        <v>62</v>
      </c>
      <c r="E96" s="32">
        <v>60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4">
        <f t="shared" ref="N96" si="14">SUM(B96:M96)</f>
        <v>240</v>
      </c>
    </row>
    <row r="97" spans="1:14" outlineLevel="1" x14ac:dyDescent="0.2">
      <c r="A97" s="58" t="s">
        <v>54</v>
      </c>
      <c r="B97" s="28">
        <v>92</v>
      </c>
      <c r="C97" s="28">
        <v>80</v>
      </c>
      <c r="D97" s="28">
        <v>84</v>
      </c>
      <c r="E97" s="28">
        <v>68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35">
        <f>SUM(B97:M97)</f>
        <v>324</v>
      </c>
    </row>
    <row r="98" spans="1:14" outlineLevel="1" x14ac:dyDescent="0.2">
      <c r="A98" s="52" t="s">
        <v>59</v>
      </c>
      <c r="B98" s="32">
        <v>78</v>
      </c>
      <c r="C98" s="32">
        <v>90</v>
      </c>
      <c r="D98" s="32">
        <v>98</v>
      </c>
      <c r="E98" s="32">
        <v>95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4">
        <f>SUM(B98:M98)</f>
        <v>361</v>
      </c>
    </row>
    <row r="99" spans="1:14" outlineLevel="1" x14ac:dyDescent="0.2">
      <c r="A99" s="58" t="s">
        <v>110</v>
      </c>
      <c r="B99" s="28">
        <v>26</v>
      </c>
      <c r="C99" s="28">
        <v>24</v>
      </c>
      <c r="D99" s="28">
        <v>26</v>
      </c>
      <c r="E99" s="28">
        <v>26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35">
        <f>SUM(B99:M99)</f>
        <v>102</v>
      </c>
    </row>
    <row r="100" spans="1:14" outlineLevel="1" x14ac:dyDescent="0.2">
      <c r="A100" s="52" t="s">
        <v>58</v>
      </c>
      <c r="B100" s="32">
        <v>77</v>
      </c>
      <c r="C100" s="32">
        <v>59</v>
      </c>
      <c r="D100" s="32">
        <v>76</v>
      </c>
      <c r="E100" s="32">
        <v>64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4">
        <f>SUM(B100:M100)</f>
        <v>276</v>
      </c>
    </row>
    <row r="101" spans="1:14" x14ac:dyDescent="0.2">
      <c r="A101" s="55" t="s">
        <v>0</v>
      </c>
      <c r="B101" s="56">
        <f t="shared" ref="B101:N101" si="15">B43+B61+B67+B81+B95</f>
        <v>18147</v>
      </c>
      <c r="C101" s="56">
        <f t="shared" si="15"/>
        <v>15245</v>
      </c>
      <c r="D101" s="56">
        <f t="shared" si="15"/>
        <v>17971</v>
      </c>
      <c r="E101" s="56">
        <f t="shared" si="15"/>
        <v>16853</v>
      </c>
      <c r="F101" s="56">
        <f t="shared" si="15"/>
        <v>0</v>
      </c>
      <c r="G101" s="56">
        <f t="shared" si="15"/>
        <v>0</v>
      </c>
      <c r="H101" s="56">
        <f t="shared" si="15"/>
        <v>0</v>
      </c>
      <c r="I101" s="56">
        <f t="shared" si="15"/>
        <v>0</v>
      </c>
      <c r="J101" s="56">
        <f t="shared" si="15"/>
        <v>0</v>
      </c>
      <c r="K101" s="56">
        <f t="shared" si="15"/>
        <v>0</v>
      </c>
      <c r="L101" s="56">
        <f t="shared" si="15"/>
        <v>0</v>
      </c>
      <c r="M101" s="56">
        <f t="shared" si="15"/>
        <v>0</v>
      </c>
      <c r="N101" s="76">
        <f t="shared" si="15"/>
        <v>68106</v>
      </c>
    </row>
    <row r="103" spans="1:14" s="11" customFormat="1" x14ac:dyDescent="0.2">
      <c r="A103" s="62" t="s">
        <v>144</v>
      </c>
      <c r="B103" s="63"/>
      <c r="C103" s="6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s="11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x14ac:dyDescent="0.2">
      <c r="A105" s="25" t="s">
        <v>131</v>
      </c>
    </row>
  </sheetData>
  <sortState xmlns:xlrd2="http://schemas.microsoft.com/office/spreadsheetml/2017/richdata2" ref="A97:N100">
    <sortCondition ref="A96"/>
  </sortState>
  <dataConsolidate/>
  <phoneticPr fontId="5" type="noConversion"/>
  <pageMargins left="0.74803149606299213" right="0.74803149606299213" top="0.98425196850393704" bottom="0.98425196850393704" header="0" footer="0"/>
  <pageSetup scale="4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4"/>
  <sheetViews>
    <sheetView showGridLines="0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outlineLevelRow="1" x14ac:dyDescent="0.2"/>
  <cols>
    <col min="1" max="1" width="47.140625" style="20" customWidth="1"/>
    <col min="2" max="14" width="14.28515625" style="20" customWidth="1"/>
  </cols>
  <sheetData>
    <row r="1" spans="1:14" ht="15.75" x14ac:dyDescent="0.25">
      <c r="C1" s="21"/>
      <c r="E1" s="21"/>
      <c r="F1" s="21"/>
      <c r="G1" s="21"/>
      <c r="H1" s="21"/>
      <c r="I1" s="21"/>
      <c r="J1" s="21"/>
      <c r="K1" s="21"/>
      <c r="L1" s="21"/>
      <c r="M1" s="21"/>
      <c r="N1" s="79">
        <v>2021</v>
      </c>
    </row>
    <row r="2" spans="1:14" ht="15.75" x14ac:dyDescent="0.25">
      <c r="C2" s="41"/>
      <c r="E2" s="41"/>
      <c r="F2" s="41"/>
      <c r="G2" s="21" t="s">
        <v>60</v>
      </c>
      <c r="H2" s="41"/>
      <c r="I2" s="41"/>
      <c r="J2" s="41"/>
      <c r="K2" s="41"/>
      <c r="L2" s="41"/>
      <c r="M2" s="41"/>
    </row>
    <row r="3" spans="1:14" ht="15" x14ac:dyDescent="0.25">
      <c r="C3" s="42"/>
      <c r="E3" s="42"/>
      <c r="F3" s="42"/>
      <c r="G3" s="41" t="s">
        <v>152</v>
      </c>
      <c r="H3" s="42"/>
      <c r="I3" s="42"/>
      <c r="J3" s="42"/>
      <c r="K3" s="42"/>
      <c r="L3" s="42"/>
      <c r="M3" s="42"/>
    </row>
    <row r="4" spans="1:14" x14ac:dyDescent="0.2">
      <c r="C4" s="43"/>
      <c r="E4" s="43"/>
      <c r="F4" s="43"/>
      <c r="G4" s="43"/>
      <c r="H4" s="43"/>
      <c r="I4" s="43"/>
      <c r="J4" s="43"/>
      <c r="K4" s="43"/>
      <c r="L4" s="43"/>
      <c r="M4" s="43"/>
    </row>
    <row r="5" spans="1:14" x14ac:dyDescent="0.2">
      <c r="A5" s="44"/>
    </row>
    <row r="6" spans="1:14" s="11" customFormat="1" x14ac:dyDescent="0.2">
      <c r="A6" s="41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11" customFormat="1" x14ac:dyDescent="0.2">
      <c r="A7" s="43" t="s">
        <v>61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11" customFormat="1" x14ac:dyDescent="0.2">
      <c r="A8" s="4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46" t="s">
        <v>44</v>
      </c>
      <c r="B9" s="46" t="s">
        <v>45</v>
      </c>
      <c r="C9" s="46" t="s">
        <v>46</v>
      </c>
      <c r="D9" s="46" t="s">
        <v>62</v>
      </c>
      <c r="E9" s="46" t="s">
        <v>47</v>
      </c>
      <c r="F9" s="46" t="s">
        <v>48</v>
      </c>
      <c r="G9" s="46" t="s">
        <v>49</v>
      </c>
      <c r="H9" s="46" t="s">
        <v>63</v>
      </c>
      <c r="I9" s="46" t="s">
        <v>64</v>
      </c>
      <c r="J9" s="46" t="s">
        <v>65</v>
      </c>
      <c r="K9" s="46" t="s">
        <v>66</v>
      </c>
      <c r="L9" s="46" t="s">
        <v>67</v>
      </c>
      <c r="M9" s="46" t="s">
        <v>68</v>
      </c>
      <c r="N9" s="75" t="s">
        <v>69</v>
      </c>
    </row>
    <row r="10" spans="1:14" x14ac:dyDescent="0.2">
      <c r="A10" s="47" t="s">
        <v>56</v>
      </c>
      <c r="B10" s="32">
        <v>7181</v>
      </c>
      <c r="C10" s="32">
        <v>8230</v>
      </c>
      <c r="D10" s="32">
        <v>13443</v>
      </c>
      <c r="E10" s="32">
        <v>13432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4">
        <f>SUM(B10:M10)</f>
        <v>42286</v>
      </c>
    </row>
    <row r="11" spans="1:14" x14ac:dyDescent="0.2">
      <c r="A11" s="57" t="s">
        <v>3</v>
      </c>
      <c r="B11" s="28">
        <v>23787</v>
      </c>
      <c r="C11" s="28">
        <v>20831</v>
      </c>
      <c r="D11" s="28">
        <v>32136</v>
      </c>
      <c r="E11" s="28">
        <v>30496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35">
        <f t="shared" ref="N11:N17" si="0">SUM(B11:M11)</f>
        <v>107250</v>
      </c>
    </row>
    <row r="12" spans="1:14" s="1" customFormat="1" x14ac:dyDescent="0.2">
      <c r="A12" s="47" t="s">
        <v>2</v>
      </c>
      <c r="B12" s="32">
        <v>454768</v>
      </c>
      <c r="C12" s="32">
        <v>404721</v>
      </c>
      <c r="D12" s="32">
        <v>530167</v>
      </c>
      <c r="E12" s="32">
        <v>518552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4">
        <f t="shared" si="0"/>
        <v>1908208</v>
      </c>
    </row>
    <row r="13" spans="1:14" s="1" customFormat="1" x14ac:dyDescent="0.2">
      <c r="A13" s="57" t="s">
        <v>1</v>
      </c>
      <c r="B13" s="28">
        <v>387635</v>
      </c>
      <c r="C13" s="28">
        <v>329296</v>
      </c>
      <c r="D13" s="28">
        <v>406149</v>
      </c>
      <c r="E13" s="28">
        <v>418267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35">
        <f t="shared" si="0"/>
        <v>1541347</v>
      </c>
    </row>
    <row r="14" spans="1:14" s="1" customFormat="1" x14ac:dyDescent="0.2">
      <c r="A14" s="47" t="s">
        <v>5</v>
      </c>
      <c r="B14" s="32">
        <v>19413</v>
      </c>
      <c r="C14" s="32">
        <v>13877</v>
      </c>
      <c r="D14" s="32">
        <v>25539</v>
      </c>
      <c r="E14" s="32">
        <v>37963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4">
        <f t="shared" si="0"/>
        <v>96792</v>
      </c>
    </row>
    <row r="15" spans="1:14" s="1" customFormat="1" x14ac:dyDescent="0.2">
      <c r="A15" s="57" t="s">
        <v>55</v>
      </c>
      <c r="B15" s="28">
        <v>13791</v>
      </c>
      <c r="C15" s="28">
        <v>12256</v>
      </c>
      <c r="D15" s="28">
        <v>18739</v>
      </c>
      <c r="E15" s="28">
        <v>19899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35">
        <f t="shared" si="0"/>
        <v>64685</v>
      </c>
    </row>
    <row r="16" spans="1:14" s="1" customFormat="1" x14ac:dyDescent="0.2">
      <c r="A16" s="47" t="s">
        <v>4</v>
      </c>
      <c r="B16" s="32">
        <v>702073</v>
      </c>
      <c r="C16" s="32">
        <v>566659</v>
      </c>
      <c r="D16" s="32">
        <v>933260</v>
      </c>
      <c r="E16" s="32">
        <v>950992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4">
        <f t="shared" si="0"/>
        <v>3152984</v>
      </c>
    </row>
    <row r="17" spans="1:14" s="1" customFormat="1" x14ac:dyDescent="0.2">
      <c r="A17" s="57" t="s">
        <v>30</v>
      </c>
      <c r="B17" s="28">
        <v>1094457</v>
      </c>
      <c r="C17" s="28">
        <v>866077</v>
      </c>
      <c r="D17" s="28">
        <v>1210558</v>
      </c>
      <c r="E17" s="28">
        <v>1489022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35">
        <f t="shared" si="0"/>
        <v>4660114</v>
      </c>
    </row>
    <row r="18" spans="1:14" x14ac:dyDescent="0.2">
      <c r="A18" s="55" t="s">
        <v>0</v>
      </c>
      <c r="B18" s="56">
        <f t="shared" ref="B18:N18" si="1">SUM(B10:B17)</f>
        <v>2703105</v>
      </c>
      <c r="C18" s="56">
        <f t="shared" si="1"/>
        <v>2221947</v>
      </c>
      <c r="D18" s="56">
        <f t="shared" si="1"/>
        <v>3169991</v>
      </c>
      <c r="E18" s="56">
        <f t="shared" si="1"/>
        <v>3478623</v>
      </c>
      <c r="F18" s="56">
        <f t="shared" si="1"/>
        <v>0</v>
      </c>
      <c r="G18" s="56">
        <f t="shared" si="1"/>
        <v>0</v>
      </c>
      <c r="H18" s="56">
        <f t="shared" si="1"/>
        <v>0</v>
      </c>
      <c r="I18" s="56">
        <f t="shared" si="1"/>
        <v>0</v>
      </c>
      <c r="J18" s="56">
        <f t="shared" si="1"/>
        <v>0</v>
      </c>
      <c r="K18" s="56">
        <f t="shared" si="1"/>
        <v>0</v>
      </c>
      <c r="L18" s="56">
        <f t="shared" si="1"/>
        <v>0</v>
      </c>
      <c r="M18" s="56">
        <f t="shared" si="1"/>
        <v>0</v>
      </c>
      <c r="N18" s="76">
        <f t="shared" si="1"/>
        <v>11573666</v>
      </c>
    </row>
    <row r="20" spans="1:14" x14ac:dyDescent="0.2">
      <c r="A20" s="49" t="s">
        <v>72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">
      <c r="A21" s="51" t="s">
        <v>70</v>
      </c>
    </row>
    <row r="23" spans="1:14" x14ac:dyDescent="0.2">
      <c r="A23" s="46" t="s">
        <v>44</v>
      </c>
      <c r="B23" s="46" t="s">
        <v>45</v>
      </c>
      <c r="C23" s="46" t="s">
        <v>46</v>
      </c>
      <c r="D23" s="46" t="s">
        <v>62</v>
      </c>
      <c r="E23" s="46" t="s">
        <v>47</v>
      </c>
      <c r="F23" s="46" t="s">
        <v>48</v>
      </c>
      <c r="G23" s="46" t="s">
        <v>49</v>
      </c>
      <c r="H23" s="46" t="s">
        <v>63</v>
      </c>
      <c r="I23" s="46" t="s">
        <v>64</v>
      </c>
      <c r="J23" s="46" t="s">
        <v>65</v>
      </c>
      <c r="K23" s="46" t="s">
        <v>66</v>
      </c>
      <c r="L23" s="46" t="s">
        <v>67</v>
      </c>
      <c r="M23" s="46" t="s">
        <v>68</v>
      </c>
      <c r="N23" s="75" t="s">
        <v>69</v>
      </c>
    </row>
    <row r="24" spans="1:14" s="1" customFormat="1" x14ac:dyDescent="0.2">
      <c r="A24" s="47" t="s">
        <v>3</v>
      </c>
      <c r="B24" s="32">
        <v>1756</v>
      </c>
      <c r="C24" s="32">
        <v>1045</v>
      </c>
      <c r="D24" s="32">
        <v>2336</v>
      </c>
      <c r="E24" s="32">
        <v>4290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4">
        <f t="shared" ref="N24:N28" si="2">SUM(B24:M24)</f>
        <v>9427</v>
      </c>
    </row>
    <row r="25" spans="1:14" x14ac:dyDescent="0.2">
      <c r="A25" s="57" t="s">
        <v>2</v>
      </c>
      <c r="B25" s="28">
        <v>187092</v>
      </c>
      <c r="C25" s="28">
        <v>117175</v>
      </c>
      <c r="D25" s="28">
        <v>170115</v>
      </c>
      <c r="E25" s="28">
        <v>210807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35">
        <f t="shared" si="2"/>
        <v>685189</v>
      </c>
    </row>
    <row r="26" spans="1:14" x14ac:dyDescent="0.2">
      <c r="A26" s="47" t="s">
        <v>1</v>
      </c>
      <c r="B26" s="32">
        <v>50695</v>
      </c>
      <c r="C26" s="32">
        <v>35894</v>
      </c>
      <c r="D26" s="32">
        <v>48547</v>
      </c>
      <c r="E26" s="32">
        <v>40848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4">
        <f t="shared" si="2"/>
        <v>175984</v>
      </c>
    </row>
    <row r="27" spans="1:14" x14ac:dyDescent="0.2">
      <c r="A27" s="57" t="s">
        <v>4</v>
      </c>
      <c r="B27" s="28">
        <v>57769</v>
      </c>
      <c r="C27" s="28">
        <v>23416</v>
      </c>
      <c r="D27" s="28">
        <v>82016</v>
      </c>
      <c r="E27" s="28">
        <v>147299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35">
        <f t="shared" si="2"/>
        <v>310500</v>
      </c>
    </row>
    <row r="28" spans="1:14" x14ac:dyDescent="0.2">
      <c r="A28" s="47" t="s">
        <v>30</v>
      </c>
      <c r="B28" s="32">
        <v>256082</v>
      </c>
      <c r="C28" s="32">
        <v>123220</v>
      </c>
      <c r="D28" s="32">
        <v>170228</v>
      </c>
      <c r="E28" s="32">
        <v>258089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4">
        <f t="shared" si="2"/>
        <v>807619</v>
      </c>
    </row>
    <row r="29" spans="1:14" x14ac:dyDescent="0.2">
      <c r="A29" s="55" t="s">
        <v>0</v>
      </c>
      <c r="B29" s="56">
        <f t="shared" ref="B29:N29" si="3">SUM(B24:B28)</f>
        <v>553394</v>
      </c>
      <c r="C29" s="56">
        <f t="shared" si="3"/>
        <v>300750</v>
      </c>
      <c r="D29" s="56">
        <f t="shared" si="3"/>
        <v>473242</v>
      </c>
      <c r="E29" s="56">
        <f t="shared" si="3"/>
        <v>661333</v>
      </c>
      <c r="F29" s="56">
        <f t="shared" si="3"/>
        <v>0</v>
      </c>
      <c r="G29" s="56">
        <f t="shared" si="3"/>
        <v>0</v>
      </c>
      <c r="H29" s="56">
        <f t="shared" si="3"/>
        <v>0</v>
      </c>
      <c r="I29" s="56">
        <f t="shared" si="3"/>
        <v>0</v>
      </c>
      <c r="J29" s="56">
        <f t="shared" si="3"/>
        <v>0</v>
      </c>
      <c r="K29" s="56">
        <f t="shared" si="3"/>
        <v>0</v>
      </c>
      <c r="L29" s="56">
        <f t="shared" si="3"/>
        <v>0</v>
      </c>
      <c r="M29" s="56">
        <f t="shared" si="3"/>
        <v>0</v>
      </c>
      <c r="N29" s="76">
        <f t="shared" si="3"/>
        <v>1988719</v>
      </c>
    </row>
    <row r="30" spans="1:14" x14ac:dyDescent="0.2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4" x14ac:dyDescent="0.2">
      <c r="A31" s="49" t="s">
        <v>71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1:14" x14ac:dyDescent="0.2">
      <c r="A32" s="51" t="s">
        <v>70</v>
      </c>
    </row>
    <row r="33" spans="1:14" x14ac:dyDescent="0.2">
      <c r="A33" s="51"/>
    </row>
    <row r="34" spans="1:14" x14ac:dyDescent="0.2">
      <c r="A34" s="46" t="s">
        <v>44</v>
      </c>
      <c r="B34" s="46" t="s">
        <v>45</v>
      </c>
      <c r="C34" s="46" t="s">
        <v>46</v>
      </c>
      <c r="D34" s="46" t="s">
        <v>62</v>
      </c>
      <c r="E34" s="46" t="s">
        <v>47</v>
      </c>
      <c r="F34" s="46" t="s">
        <v>48</v>
      </c>
      <c r="G34" s="46" t="s">
        <v>49</v>
      </c>
      <c r="H34" s="46" t="s">
        <v>63</v>
      </c>
      <c r="I34" s="46" t="s">
        <v>64</v>
      </c>
      <c r="J34" s="46" t="s">
        <v>65</v>
      </c>
      <c r="K34" s="46" t="s">
        <v>66</v>
      </c>
      <c r="L34" s="46" t="s">
        <v>67</v>
      </c>
      <c r="M34" s="46" t="s">
        <v>68</v>
      </c>
      <c r="N34" s="75" t="s">
        <v>69</v>
      </c>
    </row>
    <row r="35" spans="1:14" s="1" customFormat="1" ht="12" customHeight="1" x14ac:dyDescent="0.2">
      <c r="A35" s="59" t="s">
        <v>138</v>
      </c>
      <c r="B35" s="60">
        <f t="shared" ref="B35:N35" si="4">SUM(B36:B48)</f>
        <v>1132894</v>
      </c>
      <c r="C35" s="60">
        <f t="shared" si="4"/>
        <v>836425</v>
      </c>
      <c r="D35" s="60">
        <f t="shared" si="4"/>
        <v>1478759</v>
      </c>
      <c r="E35" s="60">
        <f t="shared" si="4"/>
        <v>1642937</v>
      </c>
      <c r="F35" s="60">
        <f t="shared" si="4"/>
        <v>0</v>
      </c>
      <c r="G35" s="60">
        <f t="shared" si="4"/>
        <v>0</v>
      </c>
      <c r="H35" s="60">
        <f t="shared" si="4"/>
        <v>0</v>
      </c>
      <c r="I35" s="60">
        <f t="shared" si="4"/>
        <v>0</v>
      </c>
      <c r="J35" s="60">
        <f t="shared" si="4"/>
        <v>0</v>
      </c>
      <c r="K35" s="60">
        <f t="shared" si="4"/>
        <v>0</v>
      </c>
      <c r="L35" s="60">
        <f t="shared" si="4"/>
        <v>0</v>
      </c>
      <c r="M35" s="60">
        <f t="shared" si="4"/>
        <v>0</v>
      </c>
      <c r="N35" s="77">
        <f t="shared" si="4"/>
        <v>5091015</v>
      </c>
    </row>
    <row r="36" spans="1:14" s="1" customFormat="1" ht="12.75" customHeight="1" outlineLevel="1" x14ac:dyDescent="0.2">
      <c r="A36" s="47" t="s">
        <v>8</v>
      </c>
      <c r="B36" s="32">
        <v>94825</v>
      </c>
      <c r="C36" s="32">
        <v>75285</v>
      </c>
      <c r="D36" s="32">
        <v>101384</v>
      </c>
      <c r="E36" s="32">
        <v>128343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4">
        <f t="shared" ref="N36:N48" si="5">SUM(B36:M36)</f>
        <v>399837</v>
      </c>
    </row>
    <row r="37" spans="1:14" s="1" customFormat="1" ht="13.5" customHeight="1" outlineLevel="1" x14ac:dyDescent="0.2">
      <c r="A37" s="57" t="s">
        <v>6</v>
      </c>
      <c r="B37" s="28">
        <v>305123</v>
      </c>
      <c r="C37" s="28">
        <v>224475</v>
      </c>
      <c r="D37" s="28">
        <v>445554</v>
      </c>
      <c r="E37" s="28">
        <v>474739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35">
        <f t="shared" si="5"/>
        <v>1449891</v>
      </c>
    </row>
    <row r="38" spans="1:14" s="1" customFormat="1" ht="12.75" customHeight="1" outlineLevel="1" x14ac:dyDescent="0.2">
      <c r="A38" s="47" t="s">
        <v>7</v>
      </c>
      <c r="B38" s="32">
        <v>225683</v>
      </c>
      <c r="C38" s="32">
        <v>171140</v>
      </c>
      <c r="D38" s="32">
        <v>230599</v>
      </c>
      <c r="E38" s="32">
        <v>241545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4">
        <f t="shared" si="5"/>
        <v>868967</v>
      </c>
    </row>
    <row r="39" spans="1:14" s="1" customFormat="1" ht="12.75" customHeight="1" outlineLevel="1" x14ac:dyDescent="0.2">
      <c r="A39" s="57" t="s">
        <v>86</v>
      </c>
      <c r="B39" s="28">
        <v>45329</v>
      </c>
      <c r="C39" s="28">
        <v>27116</v>
      </c>
      <c r="D39" s="28">
        <v>50021</v>
      </c>
      <c r="E39" s="28">
        <v>54383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35">
        <f t="shared" si="5"/>
        <v>176849</v>
      </c>
    </row>
    <row r="40" spans="1:14" s="1" customFormat="1" ht="12.75" customHeight="1" outlineLevel="1" x14ac:dyDescent="0.2">
      <c r="A40" s="47" t="s">
        <v>10</v>
      </c>
      <c r="B40" s="32">
        <v>18794</v>
      </c>
      <c r="C40" s="32">
        <v>21805</v>
      </c>
      <c r="D40" s="32">
        <v>45639</v>
      </c>
      <c r="E40" s="32">
        <v>53593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4">
        <f t="shared" si="5"/>
        <v>139831</v>
      </c>
    </row>
    <row r="41" spans="1:14" ht="12.75" customHeight="1" outlineLevel="1" x14ac:dyDescent="0.2">
      <c r="A41" s="57" t="s">
        <v>34</v>
      </c>
      <c r="B41" s="28">
        <v>38542</v>
      </c>
      <c r="C41" s="28">
        <v>31695</v>
      </c>
      <c r="D41" s="28">
        <v>57314</v>
      </c>
      <c r="E41" s="28">
        <v>61839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35">
        <f t="shared" si="5"/>
        <v>189390</v>
      </c>
    </row>
    <row r="42" spans="1:14" ht="12.75" customHeight="1" outlineLevel="1" x14ac:dyDescent="0.2">
      <c r="A42" s="47" t="s">
        <v>35</v>
      </c>
      <c r="B42" s="32">
        <v>38212</v>
      </c>
      <c r="C42" s="32">
        <v>23107</v>
      </c>
      <c r="D42" s="32">
        <v>40413</v>
      </c>
      <c r="E42" s="32">
        <v>48035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4">
        <f t="shared" si="5"/>
        <v>149767</v>
      </c>
    </row>
    <row r="43" spans="1:14" ht="12.75" customHeight="1" outlineLevel="1" x14ac:dyDescent="0.2">
      <c r="A43" s="57" t="s">
        <v>113</v>
      </c>
      <c r="B43" s="28">
        <v>5942</v>
      </c>
      <c r="C43" s="28">
        <v>4723</v>
      </c>
      <c r="D43" s="28">
        <v>6622</v>
      </c>
      <c r="E43" s="28">
        <v>232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35">
        <f t="shared" si="5"/>
        <v>17519</v>
      </c>
    </row>
    <row r="44" spans="1:14" ht="12.75" customHeight="1" outlineLevel="1" x14ac:dyDescent="0.2">
      <c r="A44" s="47" t="s">
        <v>50</v>
      </c>
      <c r="B44" s="32">
        <v>11804</v>
      </c>
      <c r="C44" s="32">
        <v>8368</v>
      </c>
      <c r="D44" s="32">
        <v>13300</v>
      </c>
      <c r="E44" s="32">
        <v>11362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4">
        <f t="shared" si="5"/>
        <v>44834</v>
      </c>
    </row>
    <row r="45" spans="1:14" ht="12.75" customHeight="1" outlineLevel="1" x14ac:dyDescent="0.2">
      <c r="A45" s="57" t="s">
        <v>57</v>
      </c>
      <c r="B45" s="28">
        <v>79262</v>
      </c>
      <c r="C45" s="28">
        <v>58600</v>
      </c>
      <c r="D45" s="28">
        <v>132684</v>
      </c>
      <c r="E45" s="28">
        <v>162177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35">
        <f t="shared" si="5"/>
        <v>432723</v>
      </c>
    </row>
    <row r="46" spans="1:14" ht="12.75" customHeight="1" outlineLevel="1" x14ac:dyDescent="0.2">
      <c r="A46" s="47" t="s">
        <v>13</v>
      </c>
      <c r="B46" s="32">
        <v>40710</v>
      </c>
      <c r="C46" s="32">
        <v>24520</v>
      </c>
      <c r="D46" s="32">
        <v>34465</v>
      </c>
      <c r="E46" s="32">
        <v>40787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4">
        <f t="shared" si="5"/>
        <v>140482</v>
      </c>
    </row>
    <row r="47" spans="1:14" ht="12.75" customHeight="1" outlineLevel="1" x14ac:dyDescent="0.2">
      <c r="A47" s="57" t="s">
        <v>135</v>
      </c>
      <c r="B47" s="28">
        <v>15836</v>
      </c>
      <c r="C47" s="28">
        <v>14990</v>
      </c>
      <c r="D47" s="28">
        <v>28256</v>
      </c>
      <c r="E47" s="28">
        <v>13531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35">
        <f>SUM(B47:M47)</f>
        <v>72613</v>
      </c>
    </row>
    <row r="48" spans="1:14" ht="12.75" customHeight="1" outlineLevel="1" x14ac:dyDescent="0.2">
      <c r="A48" s="47" t="s">
        <v>52</v>
      </c>
      <c r="B48" s="32">
        <v>212832</v>
      </c>
      <c r="C48" s="32">
        <v>150601</v>
      </c>
      <c r="D48" s="32">
        <v>292508</v>
      </c>
      <c r="E48" s="32">
        <v>352371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4">
        <f t="shared" si="5"/>
        <v>1008312</v>
      </c>
    </row>
    <row r="49" spans="1:14" x14ac:dyDescent="0.2">
      <c r="A49" s="59" t="s">
        <v>141</v>
      </c>
      <c r="B49" s="60">
        <f t="shared" ref="B49:N49" si="6">SUM(B50:B54)</f>
        <v>30796</v>
      </c>
      <c r="C49" s="60">
        <f t="shared" si="6"/>
        <v>4935</v>
      </c>
      <c r="D49" s="60">
        <f t="shared" si="6"/>
        <v>3054</v>
      </c>
      <c r="E49" s="60">
        <f t="shared" si="6"/>
        <v>3777</v>
      </c>
      <c r="F49" s="60">
        <f t="shared" si="6"/>
        <v>0</v>
      </c>
      <c r="G49" s="60">
        <f t="shared" si="6"/>
        <v>0</v>
      </c>
      <c r="H49" s="60">
        <f t="shared" si="6"/>
        <v>0</v>
      </c>
      <c r="I49" s="60">
        <f t="shared" si="6"/>
        <v>0</v>
      </c>
      <c r="J49" s="60">
        <f t="shared" si="6"/>
        <v>0</v>
      </c>
      <c r="K49" s="60">
        <f t="shared" si="6"/>
        <v>0</v>
      </c>
      <c r="L49" s="60">
        <f t="shared" si="6"/>
        <v>0</v>
      </c>
      <c r="M49" s="60">
        <f t="shared" si="6"/>
        <v>0</v>
      </c>
      <c r="N49" s="77">
        <f t="shared" si="6"/>
        <v>42562</v>
      </c>
    </row>
    <row r="50" spans="1:14" ht="12.75" customHeight="1" outlineLevel="1" x14ac:dyDescent="0.2">
      <c r="A50" s="47" t="s">
        <v>9</v>
      </c>
      <c r="B50" s="32">
        <v>5134</v>
      </c>
      <c r="C50" s="32">
        <v>1574</v>
      </c>
      <c r="D50" s="32">
        <v>3054</v>
      </c>
      <c r="E50" s="32">
        <v>3777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4">
        <f>SUM(B50:M50)</f>
        <v>13539</v>
      </c>
    </row>
    <row r="51" spans="1:14" ht="12.75" customHeight="1" outlineLevel="1" x14ac:dyDescent="0.2">
      <c r="A51" s="57" t="s">
        <v>40</v>
      </c>
      <c r="B51" s="28">
        <v>5042</v>
      </c>
      <c r="C51" s="28">
        <v>997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35">
        <f>SUM(B51:M51)</f>
        <v>6039</v>
      </c>
    </row>
    <row r="52" spans="1:14" ht="12.75" customHeight="1" outlineLevel="1" x14ac:dyDescent="0.2">
      <c r="A52" s="47" t="s">
        <v>41</v>
      </c>
      <c r="B52" s="32">
        <v>2051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4">
        <f>SUM(B52:M52)</f>
        <v>2051</v>
      </c>
    </row>
    <row r="53" spans="1:14" s="11" customFormat="1" ht="12.75" customHeight="1" outlineLevel="1" x14ac:dyDescent="0.2">
      <c r="A53" s="57" t="s">
        <v>124</v>
      </c>
      <c r="B53" s="28">
        <v>1939</v>
      </c>
      <c r="C53" s="28">
        <v>229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35">
        <f>SUM(B53:M53)</f>
        <v>2168</v>
      </c>
    </row>
    <row r="54" spans="1:14" ht="12.75" customHeight="1" outlineLevel="1" x14ac:dyDescent="0.2">
      <c r="A54" s="47" t="s">
        <v>28</v>
      </c>
      <c r="B54" s="32">
        <v>16630</v>
      </c>
      <c r="C54" s="32">
        <v>2135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4">
        <f>SUM(B54:M54)</f>
        <v>18765</v>
      </c>
    </row>
    <row r="55" spans="1:14" ht="25.5" x14ac:dyDescent="0.2">
      <c r="A55" s="59" t="s">
        <v>145</v>
      </c>
      <c r="B55" s="61">
        <f t="shared" ref="B55:N55" si="7">SUM(B56:B67)</f>
        <v>104605</v>
      </c>
      <c r="C55" s="61">
        <f t="shared" si="7"/>
        <v>96123</v>
      </c>
      <c r="D55" s="61">
        <f t="shared" si="7"/>
        <v>107813</v>
      </c>
      <c r="E55" s="61">
        <f t="shared" si="7"/>
        <v>106904</v>
      </c>
      <c r="F55" s="61">
        <f t="shared" si="7"/>
        <v>0</v>
      </c>
      <c r="G55" s="61">
        <f t="shared" si="7"/>
        <v>0</v>
      </c>
      <c r="H55" s="61">
        <f t="shared" si="7"/>
        <v>0</v>
      </c>
      <c r="I55" s="61">
        <f t="shared" si="7"/>
        <v>0</v>
      </c>
      <c r="J55" s="61">
        <f t="shared" si="7"/>
        <v>0</v>
      </c>
      <c r="K55" s="61">
        <f t="shared" si="7"/>
        <v>0</v>
      </c>
      <c r="L55" s="61">
        <f t="shared" si="7"/>
        <v>0</v>
      </c>
      <c r="M55" s="61">
        <f t="shared" si="7"/>
        <v>0</v>
      </c>
      <c r="N55" s="78">
        <f t="shared" si="7"/>
        <v>415445</v>
      </c>
    </row>
    <row r="56" spans="1:14" outlineLevel="1" x14ac:dyDescent="0.2">
      <c r="A56" s="47" t="s">
        <v>87</v>
      </c>
      <c r="B56" s="32">
        <v>4175</v>
      </c>
      <c r="C56" s="32">
        <v>4190</v>
      </c>
      <c r="D56" s="32">
        <v>4005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4">
        <f t="shared" ref="N56" si="8">SUM(B56:M56)</f>
        <v>12370</v>
      </c>
    </row>
    <row r="57" spans="1:14" outlineLevel="1" x14ac:dyDescent="0.2">
      <c r="A57" s="57" t="s">
        <v>42</v>
      </c>
      <c r="B57" s="28">
        <v>5991</v>
      </c>
      <c r="C57" s="28">
        <v>4428</v>
      </c>
      <c r="D57" s="28">
        <v>6765</v>
      </c>
      <c r="E57" s="28">
        <v>9847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35">
        <f t="shared" ref="N57:N67" si="9">SUM(B57:M57)</f>
        <v>27031</v>
      </c>
    </row>
    <row r="58" spans="1:14" outlineLevel="1" x14ac:dyDescent="0.2">
      <c r="A58" s="47" t="s">
        <v>25</v>
      </c>
      <c r="B58" s="32">
        <v>13715</v>
      </c>
      <c r="C58" s="32">
        <v>9535</v>
      </c>
      <c r="D58" s="32">
        <v>9293</v>
      </c>
      <c r="E58" s="32">
        <v>11378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4">
        <f t="shared" si="9"/>
        <v>43921</v>
      </c>
    </row>
    <row r="59" spans="1:14" outlineLevel="1" x14ac:dyDescent="0.2">
      <c r="A59" s="57" t="s">
        <v>23</v>
      </c>
      <c r="B59" s="28">
        <v>53258</v>
      </c>
      <c r="C59" s="28">
        <v>51507</v>
      </c>
      <c r="D59" s="28">
        <v>58174</v>
      </c>
      <c r="E59" s="28">
        <v>61414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35">
        <f t="shared" si="9"/>
        <v>224353</v>
      </c>
    </row>
    <row r="60" spans="1:14" outlineLevel="1" x14ac:dyDescent="0.2">
      <c r="A60" s="47" t="s">
        <v>24</v>
      </c>
      <c r="B60" s="32">
        <v>268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4">
        <f t="shared" si="9"/>
        <v>268</v>
      </c>
    </row>
    <row r="61" spans="1:14" s="11" customFormat="1" outlineLevel="1" x14ac:dyDescent="0.2">
      <c r="A61" s="57" t="s">
        <v>165</v>
      </c>
      <c r="B61" s="28">
        <v>0</v>
      </c>
      <c r="C61" s="28">
        <v>2916</v>
      </c>
      <c r="D61" s="28">
        <v>129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35">
        <f t="shared" si="9"/>
        <v>3045</v>
      </c>
    </row>
    <row r="62" spans="1:14" ht="12" customHeight="1" outlineLevel="1" x14ac:dyDescent="0.2">
      <c r="A62" s="47" t="s">
        <v>15</v>
      </c>
      <c r="B62" s="32">
        <v>11671</v>
      </c>
      <c r="C62" s="32">
        <v>9111</v>
      </c>
      <c r="D62" s="32">
        <v>11264</v>
      </c>
      <c r="E62" s="32">
        <v>7525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4">
        <f t="shared" si="9"/>
        <v>39571</v>
      </c>
    </row>
    <row r="63" spans="1:14" s="11" customFormat="1" ht="12" customHeight="1" outlineLevel="1" x14ac:dyDescent="0.2">
      <c r="A63" s="57" t="s">
        <v>137</v>
      </c>
      <c r="B63" s="28">
        <v>3992</v>
      </c>
      <c r="C63" s="28">
        <v>2749</v>
      </c>
      <c r="D63" s="28">
        <v>2776</v>
      </c>
      <c r="E63" s="28">
        <v>317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35">
        <f t="shared" ref="N63" si="10">SUM(B63:M63)</f>
        <v>9834</v>
      </c>
    </row>
    <row r="64" spans="1:14" outlineLevel="1" x14ac:dyDescent="0.2">
      <c r="A64" s="47" t="s">
        <v>27</v>
      </c>
      <c r="B64" s="32">
        <v>1535</v>
      </c>
      <c r="C64" s="32">
        <v>1248</v>
      </c>
      <c r="D64" s="32">
        <v>0</v>
      </c>
      <c r="E64" s="32">
        <v>1407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4">
        <f t="shared" si="9"/>
        <v>4190</v>
      </c>
    </row>
    <row r="65" spans="1:14" outlineLevel="1" x14ac:dyDescent="0.2">
      <c r="A65" s="57" t="s">
        <v>43</v>
      </c>
      <c r="B65" s="28">
        <v>3269</v>
      </c>
      <c r="C65" s="28">
        <v>2604</v>
      </c>
      <c r="D65" s="28">
        <v>3677</v>
      </c>
      <c r="E65" s="28">
        <v>3794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35">
        <f t="shared" si="9"/>
        <v>13344</v>
      </c>
    </row>
    <row r="66" spans="1:14" outlineLevel="1" x14ac:dyDescent="0.2">
      <c r="A66" s="47" t="s">
        <v>51</v>
      </c>
      <c r="B66" s="32">
        <v>437</v>
      </c>
      <c r="C66" s="32">
        <v>376</v>
      </c>
      <c r="D66" s="32">
        <v>531</v>
      </c>
      <c r="E66" s="32">
        <v>660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4">
        <f t="shared" si="9"/>
        <v>2004</v>
      </c>
    </row>
    <row r="67" spans="1:14" outlineLevel="1" x14ac:dyDescent="0.2">
      <c r="A67" s="57" t="s">
        <v>114</v>
      </c>
      <c r="B67" s="28">
        <v>6294</v>
      </c>
      <c r="C67" s="28">
        <v>7459</v>
      </c>
      <c r="D67" s="28">
        <v>11199</v>
      </c>
      <c r="E67" s="28">
        <v>10562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35">
        <f t="shared" si="9"/>
        <v>35514</v>
      </c>
    </row>
    <row r="68" spans="1:14" x14ac:dyDescent="0.2">
      <c r="A68" s="59" t="s">
        <v>139</v>
      </c>
      <c r="B68" s="60">
        <f t="shared" ref="B68:N68" si="11">SUM(B69:B79)</f>
        <v>76793</v>
      </c>
      <c r="C68" s="60">
        <f t="shared" si="11"/>
        <v>53519</v>
      </c>
      <c r="D68" s="60">
        <f t="shared" si="11"/>
        <v>73469</v>
      </c>
      <c r="E68" s="60">
        <f t="shared" si="11"/>
        <v>86925</v>
      </c>
      <c r="F68" s="60">
        <f t="shared" si="11"/>
        <v>0</v>
      </c>
      <c r="G68" s="60">
        <f t="shared" si="11"/>
        <v>0</v>
      </c>
      <c r="H68" s="60">
        <f t="shared" si="11"/>
        <v>0</v>
      </c>
      <c r="I68" s="60">
        <f t="shared" si="11"/>
        <v>0</v>
      </c>
      <c r="J68" s="60">
        <f t="shared" si="11"/>
        <v>0</v>
      </c>
      <c r="K68" s="60">
        <f t="shared" si="11"/>
        <v>0</v>
      </c>
      <c r="L68" s="60">
        <f t="shared" si="11"/>
        <v>0</v>
      </c>
      <c r="M68" s="60">
        <f t="shared" si="11"/>
        <v>0</v>
      </c>
      <c r="N68" s="77">
        <f t="shared" si="11"/>
        <v>290706</v>
      </c>
    </row>
    <row r="69" spans="1:14" outlineLevel="1" x14ac:dyDescent="0.2">
      <c r="A69" s="47" t="s">
        <v>171</v>
      </c>
      <c r="B69" s="32">
        <v>0</v>
      </c>
      <c r="C69" s="32">
        <v>0</v>
      </c>
      <c r="D69" s="32">
        <v>506</v>
      </c>
      <c r="E69" s="32">
        <v>2244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4">
        <f t="shared" ref="N69:N79" si="12">SUM(B69:M69)</f>
        <v>2750</v>
      </c>
    </row>
    <row r="70" spans="1:14" s="11" customFormat="1" outlineLevel="1" x14ac:dyDescent="0.2">
      <c r="A70" s="57" t="s">
        <v>38</v>
      </c>
      <c r="B70" s="28">
        <v>18797</v>
      </c>
      <c r="C70" s="28">
        <v>9428</v>
      </c>
      <c r="D70" s="28">
        <v>11333</v>
      </c>
      <c r="E70" s="28">
        <v>13448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35">
        <f t="shared" ref="N70" si="13">SUM(B70:M70)</f>
        <v>53006</v>
      </c>
    </row>
    <row r="71" spans="1:14" outlineLevel="1" x14ac:dyDescent="0.2">
      <c r="A71" s="47" t="s">
        <v>16</v>
      </c>
      <c r="B71" s="32">
        <v>7619</v>
      </c>
      <c r="C71" s="32">
        <v>3000</v>
      </c>
      <c r="D71" s="32">
        <v>3424</v>
      </c>
      <c r="E71" s="32">
        <v>3414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4">
        <f t="shared" si="12"/>
        <v>17457</v>
      </c>
    </row>
    <row r="72" spans="1:14" outlineLevel="1" x14ac:dyDescent="0.2">
      <c r="A72" s="57" t="s">
        <v>112</v>
      </c>
      <c r="B72" s="28">
        <v>3774</v>
      </c>
      <c r="C72" s="28">
        <v>4236</v>
      </c>
      <c r="D72" s="28">
        <v>5021</v>
      </c>
      <c r="E72" s="28">
        <v>5830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35">
        <f t="shared" si="12"/>
        <v>18861</v>
      </c>
    </row>
    <row r="73" spans="1:14" s="11" customFormat="1" outlineLevel="1" x14ac:dyDescent="0.2">
      <c r="A73" s="47" t="s">
        <v>172</v>
      </c>
      <c r="B73" s="32">
        <v>0</v>
      </c>
      <c r="C73" s="32">
        <v>0</v>
      </c>
      <c r="D73" s="32">
        <v>2280</v>
      </c>
      <c r="E73" s="32">
        <v>5053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4">
        <f t="shared" si="12"/>
        <v>7333</v>
      </c>
    </row>
    <row r="74" spans="1:14" outlineLevel="1" x14ac:dyDescent="0.2">
      <c r="A74" s="57" t="s">
        <v>37</v>
      </c>
      <c r="B74" s="28">
        <v>11877</v>
      </c>
      <c r="C74" s="28">
        <v>8071</v>
      </c>
      <c r="D74" s="28">
        <v>10755</v>
      </c>
      <c r="E74" s="28">
        <v>12176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35">
        <f t="shared" si="12"/>
        <v>42879</v>
      </c>
    </row>
    <row r="75" spans="1:14" outlineLevel="1" x14ac:dyDescent="0.2">
      <c r="A75" s="47" t="s">
        <v>26</v>
      </c>
      <c r="B75" s="32">
        <v>9028</v>
      </c>
      <c r="C75" s="32">
        <v>5208</v>
      </c>
      <c r="D75" s="32">
        <v>7034</v>
      </c>
      <c r="E75" s="32">
        <v>7552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4">
        <f t="shared" si="12"/>
        <v>28822</v>
      </c>
    </row>
    <row r="76" spans="1:14" outlineLevel="1" x14ac:dyDescent="0.2">
      <c r="A76" s="57" t="s">
        <v>39</v>
      </c>
      <c r="B76" s="28">
        <v>16506</v>
      </c>
      <c r="C76" s="28">
        <v>15301</v>
      </c>
      <c r="D76" s="28">
        <v>21478</v>
      </c>
      <c r="E76" s="28">
        <v>18998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35">
        <f t="shared" si="12"/>
        <v>72283</v>
      </c>
    </row>
    <row r="77" spans="1:14" s="11" customFormat="1" outlineLevel="1" x14ac:dyDescent="0.2">
      <c r="A77" s="47" t="s">
        <v>166</v>
      </c>
      <c r="B77" s="32">
        <v>0</v>
      </c>
      <c r="C77" s="32">
        <v>101</v>
      </c>
      <c r="D77" s="32">
        <v>57</v>
      </c>
      <c r="E77" s="32">
        <v>76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4">
        <f t="shared" si="12"/>
        <v>234</v>
      </c>
    </row>
    <row r="78" spans="1:14" s="11" customFormat="1" outlineLevel="1" x14ac:dyDescent="0.2">
      <c r="A78" s="57" t="s">
        <v>175</v>
      </c>
      <c r="B78" s="28">
        <v>0</v>
      </c>
      <c r="C78" s="28">
        <v>0</v>
      </c>
      <c r="D78" s="28">
        <v>474</v>
      </c>
      <c r="E78" s="28">
        <v>6639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35">
        <f t="shared" si="12"/>
        <v>7113</v>
      </c>
    </row>
    <row r="79" spans="1:14" s="11" customFormat="1" outlineLevel="1" x14ac:dyDescent="0.2">
      <c r="A79" s="47" t="s">
        <v>123</v>
      </c>
      <c r="B79" s="32">
        <v>9192</v>
      </c>
      <c r="C79" s="32">
        <v>8174</v>
      </c>
      <c r="D79" s="32">
        <v>11107</v>
      </c>
      <c r="E79" s="32">
        <v>11495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4">
        <f t="shared" si="12"/>
        <v>39968</v>
      </c>
    </row>
    <row r="80" spans="1:14" x14ac:dyDescent="0.2">
      <c r="A80" s="59" t="s">
        <v>142</v>
      </c>
      <c r="B80" s="60">
        <f t="shared" ref="B80:N80" si="14">SUM(B81:B81)</f>
        <v>2064</v>
      </c>
      <c r="C80" s="60">
        <f t="shared" si="14"/>
        <v>1547</v>
      </c>
      <c r="D80" s="60">
        <f t="shared" si="14"/>
        <v>2064</v>
      </c>
      <c r="E80" s="60">
        <f t="shared" si="14"/>
        <v>2249</v>
      </c>
      <c r="F80" s="60">
        <f t="shared" si="14"/>
        <v>0</v>
      </c>
      <c r="G80" s="60">
        <f t="shared" si="14"/>
        <v>0</v>
      </c>
      <c r="H80" s="60">
        <f t="shared" si="14"/>
        <v>0</v>
      </c>
      <c r="I80" s="60">
        <f t="shared" si="14"/>
        <v>0</v>
      </c>
      <c r="J80" s="60">
        <f t="shared" si="14"/>
        <v>0</v>
      </c>
      <c r="K80" s="60">
        <f t="shared" si="14"/>
        <v>0</v>
      </c>
      <c r="L80" s="60">
        <f t="shared" si="14"/>
        <v>0</v>
      </c>
      <c r="M80" s="60">
        <f t="shared" si="14"/>
        <v>0</v>
      </c>
      <c r="N80" s="77">
        <f t="shared" si="14"/>
        <v>7924</v>
      </c>
    </row>
    <row r="81" spans="1:14" outlineLevel="1" x14ac:dyDescent="0.2">
      <c r="A81" s="53" t="s">
        <v>111</v>
      </c>
      <c r="B81" s="32">
        <v>2064</v>
      </c>
      <c r="C81" s="32">
        <v>1547</v>
      </c>
      <c r="D81" s="32">
        <v>2064</v>
      </c>
      <c r="E81" s="32">
        <v>2249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4">
        <f t="shared" ref="N81" si="15">SUM(B81:M81)</f>
        <v>7924</v>
      </c>
    </row>
    <row r="82" spans="1:14" x14ac:dyDescent="0.2">
      <c r="A82" s="55" t="s">
        <v>0</v>
      </c>
      <c r="B82" s="56">
        <f t="shared" ref="B82:N82" si="16">B35+B49+B55+B68+B80</f>
        <v>1347152</v>
      </c>
      <c r="C82" s="56">
        <f t="shared" si="16"/>
        <v>992549</v>
      </c>
      <c r="D82" s="56">
        <f t="shared" si="16"/>
        <v>1665159</v>
      </c>
      <c r="E82" s="56">
        <f t="shared" si="16"/>
        <v>1842792</v>
      </c>
      <c r="F82" s="56">
        <f t="shared" si="16"/>
        <v>0</v>
      </c>
      <c r="G82" s="56">
        <f t="shared" si="16"/>
        <v>0</v>
      </c>
      <c r="H82" s="56">
        <f t="shared" si="16"/>
        <v>0</v>
      </c>
      <c r="I82" s="56">
        <f t="shared" si="16"/>
        <v>0</v>
      </c>
      <c r="J82" s="56">
        <f t="shared" si="16"/>
        <v>0</v>
      </c>
      <c r="K82" s="56">
        <f t="shared" si="16"/>
        <v>0</v>
      </c>
      <c r="L82" s="56">
        <f t="shared" si="16"/>
        <v>0</v>
      </c>
      <c r="M82" s="56">
        <f t="shared" si="16"/>
        <v>0</v>
      </c>
      <c r="N82" s="76">
        <f t="shared" si="16"/>
        <v>5847652</v>
      </c>
    </row>
    <row r="84" spans="1:14" x14ac:dyDescent="0.2">
      <c r="A84" s="25" t="s">
        <v>131</v>
      </c>
    </row>
  </sheetData>
  <sortState xmlns:xlrd2="http://schemas.microsoft.com/office/spreadsheetml/2017/richdata2" ref="A36:N48">
    <sortCondition ref="A36"/>
  </sortState>
  <pageMargins left="0.75" right="0.75" top="1" bottom="1" header="0" footer="0"/>
  <pageSetup scale="4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7"/>
  <sheetViews>
    <sheetView showGridLines="0" zoomScale="80" zoomScaleNormal="8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B10" sqref="B10"/>
    </sheetView>
  </sheetViews>
  <sheetFormatPr baseColWidth="10" defaultRowHeight="12.75" outlineLevelRow="1" x14ac:dyDescent="0.2"/>
  <cols>
    <col min="1" max="1" width="47.140625" style="20" customWidth="1"/>
    <col min="2" max="14" width="14.28515625" style="20" customWidth="1"/>
  </cols>
  <sheetData>
    <row r="1" spans="1:14" ht="15.75" x14ac:dyDescent="0.25">
      <c r="C1" s="21"/>
      <c r="E1" s="21"/>
      <c r="F1" s="21"/>
      <c r="G1" s="21"/>
      <c r="H1" s="21"/>
      <c r="I1" s="21"/>
      <c r="J1" s="21"/>
      <c r="K1" s="21"/>
      <c r="L1" s="21"/>
      <c r="M1" s="21"/>
      <c r="N1" s="79">
        <v>2021</v>
      </c>
    </row>
    <row r="2" spans="1:14" ht="15.75" x14ac:dyDescent="0.25">
      <c r="C2" s="41"/>
      <c r="E2" s="41"/>
      <c r="F2" s="41"/>
      <c r="G2" s="21" t="s">
        <v>60</v>
      </c>
      <c r="H2" s="41"/>
      <c r="I2" s="41"/>
      <c r="J2" s="41"/>
      <c r="K2" s="41"/>
      <c r="L2" s="41"/>
      <c r="M2" s="41"/>
    </row>
    <row r="3" spans="1:14" ht="15" x14ac:dyDescent="0.25">
      <c r="C3" s="42"/>
      <c r="E3" s="42"/>
      <c r="F3" s="42"/>
      <c r="G3" s="41" t="s">
        <v>147</v>
      </c>
      <c r="H3" s="42"/>
      <c r="I3" s="42"/>
      <c r="J3" s="42"/>
      <c r="K3" s="42"/>
      <c r="L3" s="42"/>
      <c r="M3" s="42"/>
    </row>
    <row r="4" spans="1:14" x14ac:dyDescent="0.2">
      <c r="C4" s="43"/>
      <c r="E4" s="43"/>
      <c r="F4" s="43"/>
      <c r="H4" s="43"/>
      <c r="I4" s="43"/>
      <c r="J4" s="43"/>
      <c r="K4" s="43"/>
      <c r="L4" s="43"/>
      <c r="M4" s="43"/>
    </row>
    <row r="5" spans="1:14" x14ac:dyDescent="0.2">
      <c r="A5" s="44"/>
    </row>
    <row r="6" spans="1:14" s="11" customFormat="1" x14ac:dyDescent="0.2">
      <c r="A6" s="41" t="s">
        <v>72</v>
      </c>
      <c r="B6" s="20"/>
      <c r="C6" s="20"/>
      <c r="D6" s="51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11" customFormat="1" x14ac:dyDescent="0.2">
      <c r="A7" s="43" t="s">
        <v>61</v>
      </c>
      <c r="B7" s="20"/>
      <c r="C7" s="20"/>
      <c r="D7" s="51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11" customFormat="1" x14ac:dyDescent="0.2">
      <c r="A8" s="44"/>
      <c r="B8" s="20"/>
      <c r="C8" s="20"/>
      <c r="D8" s="51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46" t="s">
        <v>44</v>
      </c>
      <c r="B9" s="46" t="s">
        <v>45</v>
      </c>
      <c r="C9" s="46" t="s">
        <v>46</v>
      </c>
      <c r="D9" s="46" t="s">
        <v>62</v>
      </c>
      <c r="E9" s="46" t="s">
        <v>47</v>
      </c>
      <c r="F9" s="46" t="s">
        <v>48</v>
      </c>
      <c r="G9" s="46" t="s">
        <v>49</v>
      </c>
      <c r="H9" s="46" t="s">
        <v>63</v>
      </c>
      <c r="I9" s="46" t="s">
        <v>64</v>
      </c>
      <c r="J9" s="46" t="s">
        <v>65</v>
      </c>
      <c r="K9" s="46" t="s">
        <v>66</v>
      </c>
      <c r="L9" s="46" t="s">
        <v>67</v>
      </c>
      <c r="M9" s="46" t="s">
        <v>68</v>
      </c>
      <c r="N9" s="75" t="s">
        <v>69</v>
      </c>
    </row>
    <row r="10" spans="1:14" x14ac:dyDescent="0.2">
      <c r="A10" s="47" t="s">
        <v>56</v>
      </c>
      <c r="B10" s="32">
        <v>23</v>
      </c>
      <c r="C10" s="32">
        <v>9</v>
      </c>
      <c r="D10" s="32">
        <v>10</v>
      </c>
      <c r="E10" s="32">
        <v>14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4">
        <f t="shared" ref="N10:N18" si="0">SUM(B10:M10)</f>
        <v>56</v>
      </c>
    </row>
    <row r="11" spans="1:14" x14ac:dyDescent="0.2">
      <c r="A11" s="57" t="s">
        <v>3</v>
      </c>
      <c r="B11" s="28">
        <v>22483</v>
      </c>
      <c r="C11" s="28">
        <v>23165</v>
      </c>
      <c r="D11" s="28">
        <v>30994</v>
      </c>
      <c r="E11" s="28">
        <v>28871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35">
        <f t="shared" si="0"/>
        <v>105513</v>
      </c>
    </row>
    <row r="12" spans="1:14" s="1" customFormat="1" x14ac:dyDescent="0.2">
      <c r="A12" s="48" t="s">
        <v>2</v>
      </c>
      <c r="B12" s="32">
        <v>1274065</v>
      </c>
      <c r="C12" s="32">
        <v>1326523</v>
      </c>
      <c r="D12" s="32">
        <v>1601967</v>
      </c>
      <c r="E12" s="32">
        <v>1624881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4">
        <f t="shared" si="0"/>
        <v>5827436</v>
      </c>
    </row>
    <row r="13" spans="1:14" s="1" customFormat="1" x14ac:dyDescent="0.2">
      <c r="A13" s="57" t="s">
        <v>1</v>
      </c>
      <c r="B13" s="28">
        <v>825326</v>
      </c>
      <c r="C13" s="28">
        <v>782366</v>
      </c>
      <c r="D13" s="28">
        <v>896671</v>
      </c>
      <c r="E13" s="28">
        <v>807804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35">
        <f t="shared" si="0"/>
        <v>3312167</v>
      </c>
    </row>
    <row r="14" spans="1:14" s="1" customFormat="1" x14ac:dyDescent="0.2">
      <c r="A14" s="48" t="s">
        <v>33</v>
      </c>
      <c r="B14" s="32">
        <v>384891</v>
      </c>
      <c r="C14" s="32">
        <v>456873</v>
      </c>
      <c r="D14" s="32">
        <v>377856</v>
      </c>
      <c r="E14" s="32">
        <v>397354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4">
        <f t="shared" si="0"/>
        <v>1616974</v>
      </c>
    </row>
    <row r="15" spans="1:14" s="1" customFormat="1" x14ac:dyDescent="0.2">
      <c r="A15" s="57" t="s">
        <v>21</v>
      </c>
      <c r="B15" s="28">
        <v>2364451</v>
      </c>
      <c r="C15" s="28">
        <v>1862066</v>
      </c>
      <c r="D15" s="28">
        <v>2169695</v>
      </c>
      <c r="E15" s="28">
        <v>2211181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35">
        <f t="shared" si="0"/>
        <v>8607393</v>
      </c>
    </row>
    <row r="16" spans="1:14" s="1" customFormat="1" x14ac:dyDescent="0.2">
      <c r="A16" s="48" t="s">
        <v>22</v>
      </c>
      <c r="B16" s="32">
        <v>1730898</v>
      </c>
      <c r="C16" s="32">
        <v>1377799</v>
      </c>
      <c r="D16" s="32">
        <v>1868144</v>
      </c>
      <c r="E16" s="32">
        <v>1432968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4">
        <f t="shared" si="0"/>
        <v>6409809</v>
      </c>
    </row>
    <row r="17" spans="1:14" s="1" customFormat="1" x14ac:dyDescent="0.2">
      <c r="A17" s="57" t="s">
        <v>30</v>
      </c>
      <c r="B17" s="28">
        <v>1487919.0599999989</v>
      </c>
      <c r="C17" s="28">
        <v>1496969.1999999983</v>
      </c>
      <c r="D17" s="28">
        <v>1687525.8800000011</v>
      </c>
      <c r="E17" s="28">
        <v>1612319.830000001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35">
        <f t="shared" si="0"/>
        <v>6284733.9699999988</v>
      </c>
    </row>
    <row r="18" spans="1:14" s="1" customFormat="1" x14ac:dyDescent="0.2">
      <c r="A18" s="48" t="s">
        <v>4</v>
      </c>
      <c r="B18" s="32">
        <v>374460</v>
      </c>
      <c r="C18" s="32">
        <v>441656</v>
      </c>
      <c r="D18" s="32">
        <v>537194</v>
      </c>
      <c r="E18" s="32">
        <v>569292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4">
        <f t="shared" si="0"/>
        <v>1922602</v>
      </c>
    </row>
    <row r="19" spans="1:14" x14ac:dyDescent="0.2">
      <c r="A19" s="55" t="s">
        <v>0</v>
      </c>
      <c r="B19" s="56">
        <f t="shared" ref="B19:N19" si="1">SUM(B10:B18)</f>
        <v>8464516.0599999987</v>
      </c>
      <c r="C19" s="56">
        <f t="shared" si="1"/>
        <v>7767426.1999999983</v>
      </c>
      <c r="D19" s="56">
        <f t="shared" si="1"/>
        <v>9170056.8800000008</v>
      </c>
      <c r="E19" s="56">
        <f t="shared" si="1"/>
        <v>8684684.8300000019</v>
      </c>
      <c r="F19" s="56">
        <f t="shared" si="1"/>
        <v>0</v>
      </c>
      <c r="G19" s="56">
        <f t="shared" si="1"/>
        <v>0</v>
      </c>
      <c r="H19" s="56">
        <f t="shared" si="1"/>
        <v>0</v>
      </c>
      <c r="I19" s="56">
        <f t="shared" si="1"/>
        <v>0</v>
      </c>
      <c r="J19" s="56">
        <f t="shared" si="1"/>
        <v>0</v>
      </c>
      <c r="K19" s="56">
        <f t="shared" si="1"/>
        <v>0</v>
      </c>
      <c r="L19" s="56">
        <f t="shared" si="1"/>
        <v>0</v>
      </c>
      <c r="M19" s="56">
        <f t="shared" si="1"/>
        <v>0</v>
      </c>
      <c r="N19" s="76">
        <f t="shared" si="1"/>
        <v>34086683.969999999</v>
      </c>
    </row>
    <row r="21" spans="1:14" x14ac:dyDescent="0.2">
      <c r="A21" s="49" t="s">
        <v>72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">
      <c r="A22" s="51" t="s">
        <v>70</v>
      </c>
    </row>
    <row r="23" spans="1:14" s="11" customForma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2">
      <c r="A24" s="46" t="s">
        <v>44</v>
      </c>
      <c r="B24" s="46" t="s">
        <v>45</v>
      </c>
      <c r="C24" s="46" t="s">
        <v>46</v>
      </c>
      <c r="D24" s="46" t="s">
        <v>62</v>
      </c>
      <c r="E24" s="46" t="s">
        <v>47</v>
      </c>
      <c r="F24" s="46" t="s">
        <v>48</v>
      </c>
      <c r="G24" s="46" t="s">
        <v>49</v>
      </c>
      <c r="H24" s="46" t="s">
        <v>63</v>
      </c>
      <c r="I24" s="46" t="s">
        <v>64</v>
      </c>
      <c r="J24" s="46" t="s">
        <v>65</v>
      </c>
      <c r="K24" s="46" t="s">
        <v>66</v>
      </c>
      <c r="L24" s="46" t="s">
        <v>67</v>
      </c>
      <c r="M24" s="46" t="s">
        <v>68</v>
      </c>
      <c r="N24" s="75" t="s">
        <v>69</v>
      </c>
    </row>
    <row r="25" spans="1:14" x14ac:dyDescent="0.2">
      <c r="A25" s="52" t="s">
        <v>2</v>
      </c>
      <c r="B25" s="32">
        <v>4359668</v>
      </c>
      <c r="C25" s="32">
        <v>4349789</v>
      </c>
      <c r="D25" s="32">
        <v>4370147</v>
      </c>
      <c r="E25" s="32">
        <v>3958325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4">
        <f t="shared" ref="N25:N30" si="2">SUM(B25:M25)</f>
        <v>17037929</v>
      </c>
    </row>
    <row r="26" spans="1:14" x14ac:dyDescent="0.2">
      <c r="A26" s="57" t="s">
        <v>1</v>
      </c>
      <c r="B26" s="28">
        <v>67879</v>
      </c>
      <c r="C26" s="28">
        <v>59760</v>
      </c>
      <c r="D26" s="28">
        <v>64578</v>
      </c>
      <c r="E26" s="28">
        <v>48087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35">
        <f t="shared" si="2"/>
        <v>240304</v>
      </c>
    </row>
    <row r="27" spans="1:14" x14ac:dyDescent="0.2">
      <c r="A27" s="48" t="s">
        <v>33</v>
      </c>
      <c r="B27" s="32">
        <v>5467283</v>
      </c>
      <c r="C27" s="32">
        <v>5991048</v>
      </c>
      <c r="D27" s="32">
        <v>6443207</v>
      </c>
      <c r="E27" s="32">
        <v>5557984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4">
        <f t="shared" si="2"/>
        <v>23459522</v>
      </c>
    </row>
    <row r="28" spans="1:14" x14ac:dyDescent="0.2">
      <c r="A28" s="57" t="s">
        <v>21</v>
      </c>
      <c r="B28" s="28">
        <v>350245</v>
      </c>
      <c r="C28" s="28">
        <v>281110</v>
      </c>
      <c r="D28" s="28">
        <v>358276</v>
      </c>
      <c r="E28" s="28">
        <v>342406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35">
        <f t="shared" si="2"/>
        <v>1332037</v>
      </c>
    </row>
    <row r="29" spans="1:14" x14ac:dyDescent="0.2">
      <c r="A29" s="48" t="s">
        <v>22</v>
      </c>
      <c r="B29" s="32">
        <v>8033506</v>
      </c>
      <c r="C29" s="32">
        <v>7393374</v>
      </c>
      <c r="D29" s="32">
        <v>8482591</v>
      </c>
      <c r="E29" s="32">
        <v>8202897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4">
        <f t="shared" si="2"/>
        <v>32112368</v>
      </c>
    </row>
    <row r="30" spans="1:14" x14ac:dyDescent="0.2">
      <c r="A30" s="57" t="s">
        <v>30</v>
      </c>
      <c r="B30" s="28">
        <v>16536.830000000002</v>
      </c>
      <c r="C30" s="28">
        <v>17397.7</v>
      </c>
      <c r="D30" s="28">
        <v>19443.099999999999</v>
      </c>
      <c r="E30" s="28">
        <v>37566.89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35">
        <f t="shared" si="2"/>
        <v>90944.51999999999</v>
      </c>
    </row>
    <row r="31" spans="1:14" x14ac:dyDescent="0.2">
      <c r="A31" s="55" t="s">
        <v>0</v>
      </c>
      <c r="B31" s="56">
        <f t="shared" ref="B31:N31" si="3">SUM(B25:B30)</f>
        <v>18295117.829999998</v>
      </c>
      <c r="C31" s="56">
        <f t="shared" si="3"/>
        <v>18092478.699999999</v>
      </c>
      <c r="D31" s="56">
        <f t="shared" si="3"/>
        <v>19738242.100000001</v>
      </c>
      <c r="E31" s="56">
        <f t="shared" si="3"/>
        <v>18147265.890000001</v>
      </c>
      <c r="F31" s="56">
        <f t="shared" si="3"/>
        <v>0</v>
      </c>
      <c r="G31" s="56">
        <f t="shared" si="3"/>
        <v>0</v>
      </c>
      <c r="H31" s="56">
        <f t="shared" si="3"/>
        <v>0</v>
      </c>
      <c r="I31" s="56">
        <f t="shared" si="3"/>
        <v>0</v>
      </c>
      <c r="J31" s="56">
        <f t="shared" si="3"/>
        <v>0</v>
      </c>
      <c r="K31" s="56">
        <f t="shared" si="3"/>
        <v>0</v>
      </c>
      <c r="L31" s="56">
        <f t="shared" si="3"/>
        <v>0</v>
      </c>
      <c r="M31" s="56">
        <f t="shared" si="3"/>
        <v>0</v>
      </c>
      <c r="N31" s="76">
        <f t="shared" si="3"/>
        <v>74273104.519999996</v>
      </c>
    </row>
    <row r="33" spans="1:14" x14ac:dyDescent="0.2">
      <c r="A33" s="49" t="s">
        <v>71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4" x14ac:dyDescent="0.2">
      <c r="A34" s="51" t="s">
        <v>70</v>
      </c>
    </row>
    <row r="35" spans="1:14" s="11" customFormat="1" x14ac:dyDescent="0.2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20"/>
    </row>
    <row r="36" spans="1:14" x14ac:dyDescent="0.2">
      <c r="A36" s="46" t="s">
        <v>44</v>
      </c>
      <c r="B36" s="46" t="s">
        <v>45</v>
      </c>
      <c r="C36" s="46" t="s">
        <v>46</v>
      </c>
      <c r="D36" s="46" t="s">
        <v>62</v>
      </c>
      <c r="E36" s="46" t="s">
        <v>47</v>
      </c>
      <c r="F36" s="46" t="s">
        <v>48</v>
      </c>
      <c r="G36" s="46" t="s">
        <v>49</v>
      </c>
      <c r="H36" s="46" t="s">
        <v>63</v>
      </c>
      <c r="I36" s="46" t="s">
        <v>64</v>
      </c>
      <c r="J36" s="46" t="s">
        <v>65</v>
      </c>
      <c r="K36" s="46" t="s">
        <v>66</v>
      </c>
      <c r="L36" s="46" t="s">
        <v>67</v>
      </c>
      <c r="M36" s="46" t="s">
        <v>68</v>
      </c>
      <c r="N36" s="75" t="s">
        <v>69</v>
      </c>
    </row>
    <row r="37" spans="1:14" s="1" customFormat="1" ht="12" customHeight="1" x14ac:dyDescent="0.2">
      <c r="A37" s="80" t="s">
        <v>138</v>
      </c>
      <c r="B37" s="81">
        <f t="shared" ref="B37:N37" si="4">SUM(B38:B45)</f>
        <v>11214778.596059894</v>
      </c>
      <c r="C37" s="81">
        <f t="shared" si="4"/>
        <v>9816784.0964390915</v>
      </c>
      <c r="D37" s="81">
        <f t="shared" si="4"/>
        <v>13111292.126880545</v>
      </c>
      <c r="E37" s="81">
        <f t="shared" si="4"/>
        <v>11167479.038060635</v>
      </c>
      <c r="F37" s="81">
        <f t="shared" si="4"/>
        <v>0</v>
      </c>
      <c r="G37" s="81">
        <f t="shared" si="4"/>
        <v>0</v>
      </c>
      <c r="H37" s="81">
        <f t="shared" si="4"/>
        <v>0</v>
      </c>
      <c r="I37" s="81">
        <f t="shared" si="4"/>
        <v>0</v>
      </c>
      <c r="J37" s="81">
        <f t="shared" si="4"/>
        <v>0</v>
      </c>
      <c r="K37" s="81">
        <f t="shared" si="4"/>
        <v>0</v>
      </c>
      <c r="L37" s="81">
        <f t="shared" si="4"/>
        <v>0</v>
      </c>
      <c r="M37" s="81">
        <f t="shared" si="4"/>
        <v>0</v>
      </c>
      <c r="N37" s="83">
        <f t="shared" si="4"/>
        <v>45310333.857440166</v>
      </c>
    </row>
    <row r="38" spans="1:14" s="1" customFormat="1" ht="12.75" customHeight="1" outlineLevel="1" x14ac:dyDescent="0.2">
      <c r="A38" s="53" t="s">
        <v>8</v>
      </c>
      <c r="B38" s="32">
        <v>59636</v>
      </c>
      <c r="C38" s="32">
        <v>64695</v>
      </c>
      <c r="D38" s="32">
        <v>60349</v>
      </c>
      <c r="E38" s="32">
        <v>45546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4">
        <f t="shared" ref="N38:N45" si="5">SUM(B38:M38)</f>
        <v>230226</v>
      </c>
    </row>
    <row r="39" spans="1:14" s="1" customFormat="1" ht="13.5" customHeight="1" outlineLevel="1" x14ac:dyDescent="0.2">
      <c r="A39" s="85" t="s">
        <v>6</v>
      </c>
      <c r="B39" s="28">
        <v>1831996.5960598937</v>
      </c>
      <c r="C39" s="28">
        <v>1561068.096439091</v>
      </c>
      <c r="D39" s="28">
        <v>1790298.1268805449</v>
      </c>
      <c r="E39" s="28">
        <v>355758.03806063579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35">
        <f t="shared" si="5"/>
        <v>5539120.8574401662</v>
      </c>
    </row>
    <row r="40" spans="1:14" s="1" customFormat="1" ht="13.5" customHeight="1" outlineLevel="1" x14ac:dyDescent="0.2">
      <c r="A40" s="53" t="s">
        <v>164</v>
      </c>
      <c r="B40" s="32">
        <v>0</v>
      </c>
      <c r="C40" s="32">
        <v>140401</v>
      </c>
      <c r="D40" s="32">
        <v>206549</v>
      </c>
      <c r="E40" s="32">
        <v>144789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4">
        <f t="shared" si="5"/>
        <v>491739</v>
      </c>
    </row>
    <row r="41" spans="1:14" s="1" customFormat="1" ht="12.75" customHeight="1" outlineLevel="1" x14ac:dyDescent="0.2">
      <c r="A41" s="85" t="s">
        <v>31</v>
      </c>
      <c r="B41" s="28">
        <v>411599</v>
      </c>
      <c r="C41" s="28">
        <v>283087</v>
      </c>
      <c r="D41" s="28">
        <v>428584</v>
      </c>
      <c r="E41" s="28">
        <v>351372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35">
        <f t="shared" si="5"/>
        <v>1474642</v>
      </c>
    </row>
    <row r="42" spans="1:14" s="1" customFormat="1" ht="12.75" customHeight="1" outlineLevel="1" x14ac:dyDescent="0.2">
      <c r="A42" s="53" t="s">
        <v>7</v>
      </c>
      <c r="B42" s="32">
        <v>477138</v>
      </c>
      <c r="C42" s="32">
        <v>332761</v>
      </c>
      <c r="D42" s="32">
        <v>298264</v>
      </c>
      <c r="E42" s="32">
        <v>345241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4">
        <f t="shared" si="5"/>
        <v>1453404</v>
      </c>
    </row>
    <row r="43" spans="1:14" s="1" customFormat="1" ht="12.75" customHeight="1" outlineLevel="1" x14ac:dyDescent="0.2">
      <c r="A43" s="85" t="s">
        <v>11</v>
      </c>
      <c r="B43" s="28">
        <v>5427230</v>
      </c>
      <c r="C43" s="28">
        <v>4409252</v>
      </c>
      <c r="D43" s="28">
        <v>6364323</v>
      </c>
      <c r="E43" s="28">
        <v>6057623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35">
        <f t="shared" si="5"/>
        <v>22258428</v>
      </c>
    </row>
    <row r="44" spans="1:14" ht="12.75" customHeight="1" outlineLevel="1" x14ac:dyDescent="0.2">
      <c r="A44" s="53" t="s">
        <v>52</v>
      </c>
      <c r="B44" s="32">
        <v>105617</v>
      </c>
      <c r="C44" s="32">
        <v>119327</v>
      </c>
      <c r="D44" s="32">
        <v>184089</v>
      </c>
      <c r="E44" s="32">
        <v>213794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4">
        <f t="shared" si="5"/>
        <v>622827</v>
      </c>
    </row>
    <row r="45" spans="1:14" ht="12.75" customHeight="1" outlineLevel="1" x14ac:dyDescent="0.2">
      <c r="A45" s="85" t="s">
        <v>12</v>
      </c>
      <c r="B45" s="28">
        <v>2901562</v>
      </c>
      <c r="C45" s="28">
        <v>2906193</v>
      </c>
      <c r="D45" s="28">
        <v>3778836</v>
      </c>
      <c r="E45" s="28">
        <v>3653356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35">
        <f t="shared" si="5"/>
        <v>13239947</v>
      </c>
    </row>
    <row r="46" spans="1:14" x14ac:dyDescent="0.2">
      <c r="A46" s="80" t="s">
        <v>141</v>
      </c>
      <c r="B46" s="81">
        <f>SUM(B47:B47)</f>
        <v>156730</v>
      </c>
      <c r="C46" s="81">
        <f t="shared" ref="C46" si="6">SUM(C47:C47)</f>
        <v>228479</v>
      </c>
      <c r="D46" s="81">
        <f t="shared" ref="D46:N46" si="7">SUM(D47:D47)</f>
        <v>536546</v>
      </c>
      <c r="E46" s="81">
        <f t="shared" si="7"/>
        <v>331700</v>
      </c>
      <c r="F46" s="81">
        <f t="shared" si="7"/>
        <v>0</v>
      </c>
      <c r="G46" s="81">
        <f t="shared" si="7"/>
        <v>0</v>
      </c>
      <c r="H46" s="81">
        <f t="shared" si="7"/>
        <v>0</v>
      </c>
      <c r="I46" s="81">
        <f t="shared" si="7"/>
        <v>0</v>
      </c>
      <c r="J46" s="81">
        <f t="shared" si="7"/>
        <v>0</v>
      </c>
      <c r="K46" s="81">
        <f t="shared" si="7"/>
        <v>0</v>
      </c>
      <c r="L46" s="81">
        <f t="shared" si="7"/>
        <v>0</v>
      </c>
      <c r="M46" s="81">
        <f t="shared" si="7"/>
        <v>0</v>
      </c>
      <c r="N46" s="83">
        <f t="shared" si="7"/>
        <v>1253455</v>
      </c>
    </row>
    <row r="47" spans="1:14" ht="12.75" customHeight="1" outlineLevel="1" x14ac:dyDescent="0.2">
      <c r="A47" s="53" t="s">
        <v>9</v>
      </c>
      <c r="B47" s="32">
        <v>156730</v>
      </c>
      <c r="C47" s="32">
        <v>228479</v>
      </c>
      <c r="D47" s="32">
        <v>536546</v>
      </c>
      <c r="E47" s="32">
        <v>331700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4">
        <f t="shared" ref="N47" si="8">SUM(B47:M47)</f>
        <v>1253455</v>
      </c>
    </row>
    <row r="48" spans="1:14" ht="25.5" x14ac:dyDescent="0.2">
      <c r="A48" s="80" t="s">
        <v>145</v>
      </c>
      <c r="B48" s="82">
        <f t="shared" ref="B48:N48" si="9">SUM(B49:B56)</f>
        <v>1370937</v>
      </c>
      <c r="C48" s="82">
        <f t="shared" si="9"/>
        <v>1342146</v>
      </c>
      <c r="D48" s="82">
        <f t="shared" si="9"/>
        <v>1531147</v>
      </c>
      <c r="E48" s="82">
        <f t="shared" si="9"/>
        <v>1472335.2</v>
      </c>
      <c r="F48" s="82">
        <f t="shared" si="9"/>
        <v>0</v>
      </c>
      <c r="G48" s="82">
        <f t="shared" si="9"/>
        <v>0</v>
      </c>
      <c r="H48" s="82">
        <f t="shared" si="9"/>
        <v>0</v>
      </c>
      <c r="I48" s="82">
        <f t="shared" si="9"/>
        <v>0</v>
      </c>
      <c r="J48" s="82">
        <f t="shared" si="9"/>
        <v>0</v>
      </c>
      <c r="K48" s="82">
        <f t="shared" si="9"/>
        <v>0</v>
      </c>
      <c r="L48" s="82">
        <f t="shared" si="9"/>
        <v>0</v>
      </c>
      <c r="M48" s="82">
        <f t="shared" si="9"/>
        <v>0</v>
      </c>
      <c r="N48" s="84">
        <f t="shared" si="9"/>
        <v>5716565.2000000002</v>
      </c>
    </row>
    <row r="49" spans="1:14" outlineLevel="1" x14ac:dyDescent="0.2">
      <c r="A49" s="53" t="s">
        <v>87</v>
      </c>
      <c r="B49" s="32">
        <v>11159</v>
      </c>
      <c r="C49" s="32">
        <v>3774</v>
      </c>
      <c r="D49" s="32">
        <v>3684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4">
        <f t="shared" ref="N49:N56" si="10">SUM(B49:M49)</f>
        <v>18617</v>
      </c>
    </row>
    <row r="50" spans="1:14" outlineLevel="1" x14ac:dyDescent="0.2">
      <c r="A50" s="85" t="s">
        <v>25</v>
      </c>
      <c r="B50" s="28">
        <v>66927</v>
      </c>
      <c r="C50" s="28">
        <v>62536</v>
      </c>
      <c r="D50" s="28">
        <v>33875</v>
      </c>
      <c r="E50" s="28">
        <v>31222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35">
        <f t="shared" si="10"/>
        <v>194560</v>
      </c>
    </row>
    <row r="51" spans="1:14" outlineLevel="1" x14ac:dyDescent="0.2">
      <c r="A51" s="53" t="s">
        <v>23</v>
      </c>
      <c r="B51" s="32">
        <v>166344</v>
      </c>
      <c r="C51" s="32">
        <v>168165</v>
      </c>
      <c r="D51" s="32">
        <v>229385</v>
      </c>
      <c r="E51" s="32">
        <v>196509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4">
        <f t="shared" si="10"/>
        <v>760403</v>
      </c>
    </row>
    <row r="52" spans="1:14" outlineLevel="1" x14ac:dyDescent="0.2">
      <c r="A52" s="85" t="s">
        <v>36</v>
      </c>
      <c r="B52" s="28">
        <v>639282</v>
      </c>
      <c r="C52" s="28">
        <v>562313</v>
      </c>
      <c r="D52" s="28">
        <v>698371</v>
      </c>
      <c r="E52" s="28">
        <v>677744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35">
        <f t="shared" si="10"/>
        <v>2577710</v>
      </c>
    </row>
    <row r="53" spans="1:14" ht="12" customHeight="1" outlineLevel="1" x14ac:dyDescent="0.2">
      <c r="A53" s="53" t="s">
        <v>15</v>
      </c>
      <c r="B53" s="32">
        <v>235264</v>
      </c>
      <c r="C53" s="32">
        <v>260117</v>
      </c>
      <c r="D53" s="32">
        <v>248493</v>
      </c>
      <c r="E53" s="32">
        <v>284242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4">
        <f t="shared" si="10"/>
        <v>1028116</v>
      </c>
    </row>
    <row r="54" spans="1:14" outlineLevel="1" x14ac:dyDescent="0.2">
      <c r="A54" s="85" t="s">
        <v>27</v>
      </c>
      <c r="B54" s="28">
        <v>9615</v>
      </c>
      <c r="C54" s="28">
        <v>13566</v>
      </c>
      <c r="D54" s="28">
        <v>0</v>
      </c>
      <c r="E54" s="28">
        <v>5814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35">
        <f t="shared" si="10"/>
        <v>28995</v>
      </c>
    </row>
    <row r="55" spans="1:14" s="11" customFormat="1" outlineLevel="1" x14ac:dyDescent="0.2">
      <c r="A55" s="47" t="s">
        <v>43</v>
      </c>
      <c r="B55" s="32">
        <v>242346</v>
      </c>
      <c r="C55" s="32">
        <v>271675</v>
      </c>
      <c r="D55" s="32">
        <v>317339</v>
      </c>
      <c r="E55" s="32">
        <v>272629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4">
        <f t="shared" ref="N55" si="11">SUM(B55:M55)</f>
        <v>1103989</v>
      </c>
    </row>
    <row r="56" spans="1:14" outlineLevel="1" x14ac:dyDescent="0.2">
      <c r="A56" s="85" t="s">
        <v>114</v>
      </c>
      <c r="B56" s="28">
        <v>0</v>
      </c>
      <c r="C56" s="28">
        <v>0</v>
      </c>
      <c r="D56" s="28">
        <v>0</v>
      </c>
      <c r="E56" s="28">
        <v>4175.2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35">
        <f t="shared" si="10"/>
        <v>4175.2</v>
      </c>
    </row>
    <row r="57" spans="1:14" x14ac:dyDescent="0.2">
      <c r="A57" s="80" t="s">
        <v>139</v>
      </c>
      <c r="B57" s="81">
        <f t="shared" ref="B57:N57" si="12">SUM(B58:B68)</f>
        <v>14003983.5</v>
      </c>
      <c r="C57" s="81">
        <f t="shared" si="12"/>
        <v>14087824.499999998</v>
      </c>
      <c r="D57" s="81">
        <f t="shared" si="12"/>
        <v>15646711.5</v>
      </c>
      <c r="E57" s="81">
        <f t="shared" si="12"/>
        <v>14133068.100000001</v>
      </c>
      <c r="F57" s="81">
        <f t="shared" si="12"/>
        <v>0</v>
      </c>
      <c r="G57" s="81">
        <f t="shared" si="12"/>
        <v>0</v>
      </c>
      <c r="H57" s="81">
        <f t="shared" si="12"/>
        <v>0</v>
      </c>
      <c r="I57" s="81">
        <f t="shared" si="12"/>
        <v>0</v>
      </c>
      <c r="J57" s="81">
        <f t="shared" si="12"/>
        <v>0</v>
      </c>
      <c r="K57" s="81">
        <f t="shared" si="12"/>
        <v>0</v>
      </c>
      <c r="L57" s="81">
        <f t="shared" si="12"/>
        <v>0</v>
      </c>
      <c r="M57" s="81">
        <f t="shared" si="12"/>
        <v>0</v>
      </c>
      <c r="N57" s="83">
        <f t="shared" si="12"/>
        <v>57871587.599999994</v>
      </c>
    </row>
    <row r="58" spans="1:14" outlineLevel="1" x14ac:dyDescent="0.2">
      <c r="A58" s="53" t="s">
        <v>171</v>
      </c>
      <c r="B58" s="32">
        <v>0</v>
      </c>
      <c r="C58" s="32">
        <v>0</v>
      </c>
      <c r="D58" s="32">
        <v>4724</v>
      </c>
      <c r="E58" s="32">
        <v>34430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4">
        <f t="shared" ref="N58:N68" si="13">SUM(B58:M58)</f>
        <v>39154</v>
      </c>
    </row>
    <row r="59" spans="1:14" s="11" customFormat="1" outlineLevel="1" x14ac:dyDescent="0.2">
      <c r="A59" s="86" t="s">
        <v>38</v>
      </c>
      <c r="B59" s="28">
        <v>2986456</v>
      </c>
      <c r="C59" s="28">
        <v>2951856</v>
      </c>
      <c r="D59" s="28">
        <v>2859584</v>
      </c>
      <c r="E59" s="28">
        <v>2730329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35">
        <f t="shared" ref="N59" si="14">SUM(B59:M59)</f>
        <v>11528225</v>
      </c>
    </row>
    <row r="60" spans="1:14" outlineLevel="1" x14ac:dyDescent="0.2">
      <c r="A60" s="53" t="s">
        <v>16</v>
      </c>
      <c r="B60" s="32">
        <v>375294</v>
      </c>
      <c r="C60" s="32">
        <v>472345</v>
      </c>
      <c r="D60" s="32">
        <v>798444</v>
      </c>
      <c r="E60" s="32">
        <v>506056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4">
        <f t="shared" si="13"/>
        <v>2152139</v>
      </c>
    </row>
    <row r="61" spans="1:14" outlineLevel="1" x14ac:dyDescent="0.2">
      <c r="A61" s="86" t="s">
        <v>14</v>
      </c>
      <c r="B61" s="28">
        <v>4856722.4999999991</v>
      </c>
      <c r="C61" s="28">
        <v>4744749.4999999981</v>
      </c>
      <c r="D61" s="28">
        <v>5077464.5</v>
      </c>
      <c r="E61" s="28">
        <v>4554924.1000000006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35">
        <f t="shared" si="13"/>
        <v>19233860.599999998</v>
      </c>
    </row>
    <row r="62" spans="1:14" s="11" customFormat="1" outlineLevel="1" x14ac:dyDescent="0.2">
      <c r="A62" s="53" t="s">
        <v>172</v>
      </c>
      <c r="B62" s="32">
        <v>0</v>
      </c>
      <c r="C62" s="32">
        <v>0</v>
      </c>
      <c r="D62" s="32">
        <v>44203</v>
      </c>
      <c r="E62" s="32">
        <v>65046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4">
        <f t="shared" si="13"/>
        <v>109249</v>
      </c>
    </row>
    <row r="63" spans="1:14" outlineLevel="1" x14ac:dyDescent="0.2">
      <c r="A63" s="86" t="s">
        <v>37</v>
      </c>
      <c r="B63" s="28">
        <v>839606</v>
      </c>
      <c r="C63" s="28">
        <v>1007643</v>
      </c>
      <c r="D63" s="28">
        <v>1150446</v>
      </c>
      <c r="E63" s="28">
        <v>855244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35">
        <f t="shared" si="13"/>
        <v>3852939</v>
      </c>
    </row>
    <row r="64" spans="1:14" outlineLevel="1" x14ac:dyDescent="0.2">
      <c r="A64" s="53" t="s">
        <v>26</v>
      </c>
      <c r="B64" s="32">
        <v>1000163</v>
      </c>
      <c r="C64" s="32">
        <v>966293</v>
      </c>
      <c r="D64" s="32">
        <v>1395018</v>
      </c>
      <c r="E64" s="32">
        <v>1111211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4">
        <f t="shared" si="13"/>
        <v>4472685</v>
      </c>
    </row>
    <row r="65" spans="1:14" outlineLevel="1" x14ac:dyDescent="0.2">
      <c r="A65" s="86" t="s">
        <v>39</v>
      </c>
      <c r="B65" s="28">
        <v>648938</v>
      </c>
      <c r="C65" s="28">
        <v>786557</v>
      </c>
      <c r="D65" s="28">
        <v>1133102</v>
      </c>
      <c r="E65" s="28">
        <v>901064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35">
        <f t="shared" si="13"/>
        <v>3469661</v>
      </c>
    </row>
    <row r="66" spans="1:14" outlineLevel="1" x14ac:dyDescent="0.2">
      <c r="A66" s="53" t="s">
        <v>53</v>
      </c>
      <c r="B66" s="32">
        <v>1938306</v>
      </c>
      <c r="C66" s="32">
        <v>1887289</v>
      </c>
      <c r="D66" s="32">
        <v>1729394</v>
      </c>
      <c r="E66" s="32">
        <v>2012556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4">
        <f t="shared" si="13"/>
        <v>7567545</v>
      </c>
    </row>
    <row r="67" spans="1:14" s="11" customFormat="1" outlineLevel="1" x14ac:dyDescent="0.2">
      <c r="A67" s="86" t="s">
        <v>175</v>
      </c>
      <c r="B67" s="28">
        <v>0</v>
      </c>
      <c r="C67" s="28">
        <v>0</v>
      </c>
      <c r="D67" s="28">
        <v>8215</v>
      </c>
      <c r="E67" s="28">
        <v>99459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35">
        <f t="shared" si="13"/>
        <v>107674</v>
      </c>
    </row>
    <row r="68" spans="1:14" s="11" customFormat="1" outlineLevel="1" x14ac:dyDescent="0.2">
      <c r="A68" s="53" t="s">
        <v>123</v>
      </c>
      <c r="B68" s="32">
        <v>1358498</v>
      </c>
      <c r="C68" s="32">
        <v>1271092</v>
      </c>
      <c r="D68" s="32">
        <v>1446117</v>
      </c>
      <c r="E68" s="32">
        <v>1262749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4">
        <f t="shared" si="13"/>
        <v>5338456</v>
      </c>
    </row>
    <row r="69" spans="1:14" x14ac:dyDescent="0.2">
      <c r="A69" s="80" t="s">
        <v>142</v>
      </c>
      <c r="B69" s="81">
        <f t="shared" ref="B69:N69" si="15">SUM(B70:B74)</f>
        <v>10106455.050000001</v>
      </c>
      <c r="C69" s="81">
        <f t="shared" si="15"/>
        <v>8953962.2800000012</v>
      </c>
      <c r="D69" s="81">
        <f t="shared" si="15"/>
        <v>10042040.59</v>
      </c>
      <c r="E69" s="81">
        <f t="shared" si="15"/>
        <v>9277434.8300000019</v>
      </c>
      <c r="F69" s="81">
        <f t="shared" si="15"/>
        <v>0</v>
      </c>
      <c r="G69" s="81">
        <f t="shared" si="15"/>
        <v>0</v>
      </c>
      <c r="H69" s="81">
        <f t="shared" si="15"/>
        <v>0</v>
      </c>
      <c r="I69" s="81">
        <f t="shared" si="15"/>
        <v>0</v>
      </c>
      <c r="J69" s="81">
        <f t="shared" si="15"/>
        <v>0</v>
      </c>
      <c r="K69" s="81">
        <f t="shared" si="15"/>
        <v>0</v>
      </c>
      <c r="L69" s="81">
        <f t="shared" si="15"/>
        <v>0</v>
      </c>
      <c r="M69" s="81">
        <f t="shared" si="15"/>
        <v>0</v>
      </c>
      <c r="N69" s="83">
        <f t="shared" si="15"/>
        <v>38379892.75</v>
      </c>
    </row>
    <row r="70" spans="1:14" outlineLevel="1" x14ac:dyDescent="0.2">
      <c r="A70" s="53" t="s">
        <v>111</v>
      </c>
      <c r="B70" s="32">
        <v>671352</v>
      </c>
      <c r="C70" s="32">
        <v>664007</v>
      </c>
      <c r="D70" s="32">
        <v>803456</v>
      </c>
      <c r="E70" s="32">
        <v>841541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4">
        <f t="shared" ref="N70:N74" si="16">SUM(B70:M70)</f>
        <v>2980356</v>
      </c>
    </row>
    <row r="71" spans="1:14" outlineLevel="1" x14ac:dyDescent="0.2">
      <c r="A71" s="57" t="s">
        <v>54</v>
      </c>
      <c r="B71" s="28">
        <v>3422748.8999999994</v>
      </c>
      <c r="C71" s="28">
        <v>2910050.2</v>
      </c>
      <c r="D71" s="28">
        <v>3064051.8600000003</v>
      </c>
      <c r="E71" s="28">
        <v>2377716.2000000002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35">
        <f t="shared" si="16"/>
        <v>11774567.16</v>
      </c>
    </row>
    <row r="72" spans="1:14" outlineLevel="1" x14ac:dyDescent="0.2">
      <c r="A72" s="20" t="s">
        <v>59</v>
      </c>
      <c r="B72" s="32">
        <v>1716134.6500000004</v>
      </c>
      <c r="C72" s="32">
        <v>2151267.6</v>
      </c>
      <c r="D72" s="32">
        <v>2265793.7199999997</v>
      </c>
      <c r="E72" s="32">
        <v>2148621.21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4">
        <f t="shared" si="16"/>
        <v>8281817.1800000006</v>
      </c>
    </row>
    <row r="73" spans="1:14" outlineLevel="1" x14ac:dyDescent="0.2">
      <c r="A73" s="87" t="s">
        <v>110</v>
      </c>
      <c r="B73" s="28">
        <v>728838.4</v>
      </c>
      <c r="C73" s="28">
        <v>626549.70000000007</v>
      </c>
      <c r="D73" s="28">
        <v>604701.20000000007</v>
      </c>
      <c r="E73" s="28">
        <v>709731.39999999991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35">
        <f t="shared" si="16"/>
        <v>2669820.7000000002</v>
      </c>
    </row>
    <row r="74" spans="1:14" outlineLevel="1" x14ac:dyDescent="0.2">
      <c r="A74" s="20" t="s">
        <v>58</v>
      </c>
      <c r="B74" s="32">
        <v>3567381.1000000015</v>
      </c>
      <c r="C74" s="32">
        <v>2602087.7800000003</v>
      </c>
      <c r="D74" s="32">
        <v>3304037.81</v>
      </c>
      <c r="E74" s="32">
        <v>3199825.0200000005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4">
        <f t="shared" si="16"/>
        <v>12673331.710000001</v>
      </c>
    </row>
    <row r="75" spans="1:14" x14ac:dyDescent="0.2">
      <c r="A75" s="55" t="s">
        <v>0</v>
      </c>
      <c r="B75" s="56">
        <f t="shared" ref="B75:N75" si="17">B37+B46+B48+B57+B69</f>
        <v>36852884.146059901</v>
      </c>
      <c r="C75" s="56">
        <f t="shared" si="17"/>
        <v>34429195.876439095</v>
      </c>
      <c r="D75" s="56">
        <f t="shared" si="17"/>
        <v>40867737.216880545</v>
      </c>
      <c r="E75" s="56">
        <f t="shared" si="17"/>
        <v>36382017.168060638</v>
      </c>
      <c r="F75" s="56">
        <f t="shared" si="17"/>
        <v>0</v>
      </c>
      <c r="G75" s="56">
        <f t="shared" si="17"/>
        <v>0</v>
      </c>
      <c r="H75" s="56">
        <f t="shared" si="17"/>
        <v>0</v>
      </c>
      <c r="I75" s="56">
        <f t="shared" si="17"/>
        <v>0</v>
      </c>
      <c r="J75" s="56">
        <f t="shared" si="17"/>
        <v>0</v>
      </c>
      <c r="K75" s="56">
        <f t="shared" si="17"/>
        <v>0</v>
      </c>
      <c r="L75" s="56">
        <f t="shared" si="17"/>
        <v>0</v>
      </c>
      <c r="M75" s="56">
        <f t="shared" si="17"/>
        <v>0</v>
      </c>
      <c r="N75" s="76">
        <f t="shared" si="17"/>
        <v>148531834.40744016</v>
      </c>
    </row>
    <row r="77" spans="1:14" x14ac:dyDescent="0.2">
      <c r="A77" s="25" t="s">
        <v>131</v>
      </c>
    </row>
  </sheetData>
  <pageMargins left="0.75" right="0.75" top="1" bottom="1" header="0" footer="0"/>
  <pageSetup scale="4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EA132-7836-4680-AE61-1D7563AD2158}">
  <dimension ref="A1:I276"/>
  <sheetViews>
    <sheetView showGridLines="0" zoomScale="80" zoomScaleNormal="80" workbookViewId="0">
      <pane ySplit="9" topLeftCell="A10" activePane="bottomLeft" state="frozen"/>
      <selection pane="bottomLeft" activeCell="A10" sqref="A10"/>
    </sheetView>
  </sheetViews>
  <sheetFormatPr baseColWidth="10" defaultRowHeight="12.75" x14ac:dyDescent="0.2"/>
  <cols>
    <col min="1" max="1" width="47.140625" style="11" customWidth="1"/>
    <col min="2" max="2" width="27.42578125" style="11" customWidth="1"/>
    <col min="3" max="3" width="24.28515625" style="11" bestFit="1" customWidth="1"/>
    <col min="4" max="4" width="20.85546875" style="13" customWidth="1"/>
    <col min="5" max="5" width="16.7109375" style="13" customWidth="1"/>
    <col min="6" max="6" width="19.28515625" style="13" customWidth="1"/>
    <col min="7" max="7" width="27.42578125" style="13" customWidth="1"/>
    <col min="8" max="8" width="30.140625" style="13" customWidth="1"/>
    <col min="9" max="9" width="15.85546875" style="11" customWidth="1"/>
    <col min="10" max="16384" width="11.42578125" style="11"/>
  </cols>
  <sheetData>
    <row r="1" spans="1:9" ht="15.75" x14ac:dyDescent="0.25">
      <c r="E1" s="14"/>
      <c r="F1" s="14"/>
      <c r="G1" s="14"/>
      <c r="H1" s="14"/>
      <c r="I1" s="7">
        <v>2021</v>
      </c>
    </row>
    <row r="2" spans="1:9" ht="15.75" x14ac:dyDescent="0.25">
      <c r="E2" s="7" t="s">
        <v>60</v>
      </c>
      <c r="F2" s="15"/>
      <c r="G2" s="15"/>
      <c r="H2" s="15"/>
      <c r="I2" s="2"/>
    </row>
    <row r="3" spans="1:9" ht="15" x14ac:dyDescent="0.25">
      <c r="E3" s="2" t="s">
        <v>80</v>
      </c>
      <c r="F3" s="17"/>
      <c r="G3" s="17"/>
      <c r="H3" s="17"/>
      <c r="I3" s="16"/>
    </row>
    <row r="4" spans="1:9" x14ac:dyDescent="0.2">
      <c r="E4" s="15"/>
      <c r="F4" s="15"/>
      <c r="G4" s="15"/>
      <c r="H4" s="15"/>
      <c r="I4" s="2"/>
    </row>
    <row r="5" spans="1:9" x14ac:dyDescent="0.2">
      <c r="D5" s="11"/>
    </row>
    <row r="6" spans="1:9" x14ac:dyDescent="0.2">
      <c r="A6" s="2" t="s">
        <v>146</v>
      </c>
      <c r="D6" s="11"/>
    </row>
    <row r="7" spans="1:9" x14ac:dyDescent="0.2">
      <c r="A7" s="2" t="s">
        <v>75</v>
      </c>
      <c r="D7" s="11"/>
    </row>
    <row r="8" spans="1:9" x14ac:dyDescent="0.2">
      <c r="D8" s="11"/>
    </row>
    <row r="9" spans="1:9" s="4" customFormat="1" ht="27" customHeight="1" x14ac:dyDescent="0.2">
      <c r="A9" s="22" t="s">
        <v>44</v>
      </c>
      <c r="B9" s="22" t="s">
        <v>76</v>
      </c>
      <c r="C9" s="22" t="s">
        <v>77</v>
      </c>
      <c r="D9" s="88" t="s">
        <v>78</v>
      </c>
      <c r="E9" s="88" t="s">
        <v>79</v>
      </c>
      <c r="F9" s="88" t="s">
        <v>81</v>
      </c>
      <c r="G9" s="88" t="s">
        <v>84</v>
      </c>
      <c r="H9" s="88" t="s">
        <v>82</v>
      </c>
      <c r="I9" s="22" t="s">
        <v>85</v>
      </c>
    </row>
    <row r="10" spans="1:9" x14ac:dyDescent="0.2">
      <c r="A10" s="18" t="s">
        <v>56</v>
      </c>
      <c r="B10" s="11" t="s">
        <v>88</v>
      </c>
      <c r="C10" s="3" t="s">
        <v>94</v>
      </c>
      <c r="D10" s="19">
        <v>265.59999999999997</v>
      </c>
      <c r="E10" s="13">
        <v>138</v>
      </c>
      <c r="F10" s="13">
        <v>157809</v>
      </c>
      <c r="G10" s="13">
        <v>0</v>
      </c>
      <c r="H10" s="13">
        <v>125335</v>
      </c>
      <c r="I10" s="3" t="s">
        <v>115</v>
      </c>
    </row>
    <row r="11" spans="1:9" x14ac:dyDescent="0.2">
      <c r="A11" s="100" t="s">
        <v>3</v>
      </c>
      <c r="B11" s="101" t="s">
        <v>88</v>
      </c>
      <c r="C11" s="102" t="s">
        <v>94</v>
      </c>
      <c r="D11" s="103">
        <v>968.58333333333348</v>
      </c>
      <c r="E11" s="104">
        <v>0</v>
      </c>
      <c r="F11" s="104">
        <v>161040</v>
      </c>
      <c r="G11" s="104">
        <v>0</v>
      </c>
      <c r="H11" s="104">
        <v>352154</v>
      </c>
      <c r="I11" s="102" t="s">
        <v>115</v>
      </c>
    </row>
    <row r="12" spans="1:9" x14ac:dyDescent="0.2">
      <c r="A12" s="18" t="s">
        <v>127</v>
      </c>
      <c r="B12" s="11" t="s">
        <v>88</v>
      </c>
      <c r="C12" s="3" t="s">
        <v>94</v>
      </c>
      <c r="D12" s="19">
        <v>8187.0166666666673</v>
      </c>
      <c r="E12" s="13">
        <v>2308</v>
      </c>
      <c r="F12" s="13">
        <v>3220997</v>
      </c>
      <c r="G12" s="13">
        <v>0</v>
      </c>
      <c r="H12" s="13">
        <v>4451355</v>
      </c>
      <c r="I12" s="3" t="s">
        <v>115</v>
      </c>
    </row>
    <row r="13" spans="1:9" x14ac:dyDescent="0.2">
      <c r="A13" s="100" t="s">
        <v>1</v>
      </c>
      <c r="B13" s="101" t="s">
        <v>88</v>
      </c>
      <c r="C13" s="102" t="s">
        <v>94</v>
      </c>
      <c r="D13" s="103">
        <v>8934.683333333347</v>
      </c>
      <c r="E13" s="104">
        <v>1092</v>
      </c>
      <c r="F13" s="104">
        <v>2980419</v>
      </c>
      <c r="G13" s="104">
        <v>0</v>
      </c>
      <c r="H13" s="104">
        <v>4046221</v>
      </c>
      <c r="I13" s="102" t="s">
        <v>115</v>
      </c>
    </row>
    <row r="14" spans="1:9" x14ac:dyDescent="0.2">
      <c r="A14" s="18" t="s">
        <v>153</v>
      </c>
      <c r="B14" s="11" t="s">
        <v>88</v>
      </c>
      <c r="C14" s="3" t="s">
        <v>94</v>
      </c>
      <c r="D14" s="19">
        <v>83.666666666666671</v>
      </c>
      <c r="E14" s="13">
        <v>0</v>
      </c>
      <c r="F14" s="13">
        <v>0</v>
      </c>
      <c r="G14" s="13">
        <v>0</v>
      </c>
      <c r="H14" s="13">
        <v>35740</v>
      </c>
      <c r="I14" s="3" t="s">
        <v>115</v>
      </c>
    </row>
    <row r="15" spans="1:9" x14ac:dyDescent="0.2">
      <c r="A15" s="100" t="s">
        <v>21</v>
      </c>
      <c r="B15" s="101" t="s">
        <v>88</v>
      </c>
      <c r="C15" s="102" t="s">
        <v>94</v>
      </c>
      <c r="D15" s="103">
        <v>619.5</v>
      </c>
      <c r="E15" s="104">
        <v>0</v>
      </c>
      <c r="F15" s="104">
        <v>0</v>
      </c>
      <c r="G15" s="104">
        <v>0</v>
      </c>
      <c r="H15" s="104">
        <v>307492</v>
      </c>
      <c r="I15" s="102" t="s">
        <v>115</v>
      </c>
    </row>
    <row r="16" spans="1:9" x14ac:dyDescent="0.2">
      <c r="A16" s="18" t="s">
        <v>5</v>
      </c>
      <c r="B16" s="11" t="s">
        <v>88</v>
      </c>
      <c r="C16" s="3" t="s">
        <v>94</v>
      </c>
      <c r="D16" s="19">
        <v>461.50000000000006</v>
      </c>
      <c r="E16" s="13">
        <v>0</v>
      </c>
      <c r="F16" s="13">
        <v>0</v>
      </c>
      <c r="G16" s="13">
        <v>0</v>
      </c>
      <c r="H16" s="13">
        <v>295681</v>
      </c>
      <c r="I16" s="3" t="s">
        <v>115</v>
      </c>
    </row>
    <row r="17" spans="1:9" x14ac:dyDescent="0.2">
      <c r="A17" s="100" t="s">
        <v>154</v>
      </c>
      <c r="B17" s="101" t="s">
        <v>88</v>
      </c>
      <c r="C17" s="102" t="s">
        <v>94</v>
      </c>
      <c r="D17" s="103">
        <v>60.933333333333337</v>
      </c>
      <c r="E17" s="104">
        <v>0</v>
      </c>
      <c r="F17" s="104">
        <v>0</v>
      </c>
      <c r="G17" s="104">
        <v>0</v>
      </c>
      <c r="H17" s="104">
        <v>23460</v>
      </c>
      <c r="I17" s="102" t="s">
        <v>115</v>
      </c>
    </row>
    <row r="18" spans="1:9" x14ac:dyDescent="0.2">
      <c r="A18" s="18" t="s">
        <v>55</v>
      </c>
      <c r="B18" s="11" t="s">
        <v>88</v>
      </c>
      <c r="C18" s="3" t="s">
        <v>94</v>
      </c>
      <c r="D18" s="19">
        <v>1078.466666666666</v>
      </c>
      <c r="E18" s="13">
        <v>0</v>
      </c>
      <c r="F18" s="13">
        <v>344775</v>
      </c>
      <c r="G18" s="13">
        <v>0</v>
      </c>
      <c r="H18" s="13">
        <v>498511</v>
      </c>
      <c r="I18" s="3" t="s">
        <v>115</v>
      </c>
    </row>
    <row r="19" spans="1:9" x14ac:dyDescent="0.2">
      <c r="A19" s="100" t="s">
        <v>4</v>
      </c>
      <c r="B19" s="101" t="s">
        <v>88</v>
      </c>
      <c r="C19" s="102" t="s">
        <v>94</v>
      </c>
      <c r="D19" s="103">
        <v>8949.2833333333328</v>
      </c>
      <c r="E19" s="104">
        <v>0</v>
      </c>
      <c r="F19" s="104">
        <v>5310860</v>
      </c>
      <c r="G19" s="104">
        <v>0</v>
      </c>
      <c r="H19" s="104">
        <v>6195391</v>
      </c>
      <c r="I19" s="102" t="s">
        <v>115</v>
      </c>
    </row>
    <row r="20" spans="1:9" x14ac:dyDescent="0.2">
      <c r="A20" s="18" t="s">
        <v>155</v>
      </c>
      <c r="B20" s="11" t="s">
        <v>88</v>
      </c>
      <c r="C20" s="3" t="s">
        <v>94</v>
      </c>
      <c r="D20" s="19">
        <v>17764.016666666714</v>
      </c>
      <c r="E20" s="13">
        <v>0</v>
      </c>
      <c r="F20" s="13">
        <v>9366155</v>
      </c>
      <c r="G20" s="13">
        <v>0</v>
      </c>
      <c r="H20" s="13">
        <v>12697958</v>
      </c>
      <c r="I20" s="3" t="s">
        <v>115</v>
      </c>
    </row>
    <row r="21" spans="1:9" x14ac:dyDescent="0.2">
      <c r="A21" s="100" t="s">
        <v>3</v>
      </c>
      <c r="B21" s="101" t="s">
        <v>88</v>
      </c>
      <c r="C21" s="102" t="s">
        <v>95</v>
      </c>
      <c r="D21" s="103">
        <v>123.13333333333334</v>
      </c>
      <c r="E21" s="104">
        <v>0</v>
      </c>
      <c r="F21" s="104">
        <v>20641</v>
      </c>
      <c r="G21" s="104">
        <v>0</v>
      </c>
      <c r="H21" s="104">
        <v>50717</v>
      </c>
      <c r="I21" s="102" t="s">
        <v>115</v>
      </c>
    </row>
    <row r="22" spans="1:9" x14ac:dyDescent="0.2">
      <c r="A22" s="18" t="s">
        <v>127</v>
      </c>
      <c r="B22" s="11" t="s">
        <v>88</v>
      </c>
      <c r="C22" s="3" t="s">
        <v>95</v>
      </c>
      <c r="D22" s="19">
        <v>9398.8333333333449</v>
      </c>
      <c r="E22" s="13">
        <v>1295</v>
      </c>
      <c r="F22" s="13">
        <v>2902688</v>
      </c>
      <c r="G22" s="13">
        <v>0</v>
      </c>
      <c r="H22" s="13">
        <v>6734967</v>
      </c>
      <c r="I22" s="3" t="s">
        <v>115</v>
      </c>
    </row>
    <row r="23" spans="1:9" x14ac:dyDescent="0.2">
      <c r="A23" s="100" t="s">
        <v>1</v>
      </c>
      <c r="B23" s="101" t="s">
        <v>88</v>
      </c>
      <c r="C23" s="102" t="s">
        <v>95</v>
      </c>
      <c r="D23" s="103">
        <v>2295.7000000000012</v>
      </c>
      <c r="E23" s="104">
        <v>0</v>
      </c>
      <c r="F23" s="104">
        <v>656832</v>
      </c>
      <c r="G23" s="104">
        <v>0</v>
      </c>
      <c r="H23" s="104">
        <v>1303447</v>
      </c>
      <c r="I23" s="102" t="s">
        <v>115</v>
      </c>
    </row>
    <row r="24" spans="1:9" x14ac:dyDescent="0.2">
      <c r="A24" s="18" t="s">
        <v>153</v>
      </c>
      <c r="B24" s="11" t="s">
        <v>88</v>
      </c>
      <c r="C24" s="3" t="s">
        <v>95</v>
      </c>
      <c r="D24" s="19">
        <v>761.58333333333326</v>
      </c>
      <c r="E24" s="13">
        <v>0</v>
      </c>
      <c r="F24" s="13">
        <v>0</v>
      </c>
      <c r="G24" s="13">
        <v>0</v>
      </c>
      <c r="H24" s="13">
        <v>519830</v>
      </c>
      <c r="I24" s="3" t="s">
        <v>115</v>
      </c>
    </row>
    <row r="25" spans="1:9" x14ac:dyDescent="0.2">
      <c r="A25" s="100" t="s">
        <v>21</v>
      </c>
      <c r="B25" s="101" t="s">
        <v>88</v>
      </c>
      <c r="C25" s="102" t="s">
        <v>95</v>
      </c>
      <c r="D25" s="103">
        <v>70.500000000000014</v>
      </c>
      <c r="E25" s="104">
        <v>0</v>
      </c>
      <c r="F25" s="104">
        <v>0</v>
      </c>
      <c r="G25" s="104">
        <v>0</v>
      </c>
      <c r="H25" s="104">
        <v>36144</v>
      </c>
      <c r="I25" s="102" t="s">
        <v>115</v>
      </c>
    </row>
    <row r="26" spans="1:9" x14ac:dyDescent="0.2">
      <c r="A26" s="18" t="s">
        <v>154</v>
      </c>
      <c r="B26" s="11" t="s">
        <v>88</v>
      </c>
      <c r="C26" s="3" t="s">
        <v>95</v>
      </c>
      <c r="D26" s="19">
        <v>840.76666666666665</v>
      </c>
      <c r="E26" s="13">
        <v>0</v>
      </c>
      <c r="F26" s="13">
        <v>0</v>
      </c>
      <c r="G26" s="13">
        <v>0</v>
      </c>
      <c r="H26" s="13">
        <v>551162</v>
      </c>
      <c r="I26" s="3" t="s">
        <v>115</v>
      </c>
    </row>
    <row r="27" spans="1:9" x14ac:dyDescent="0.2">
      <c r="A27" s="100" t="s">
        <v>4</v>
      </c>
      <c r="B27" s="101" t="s">
        <v>88</v>
      </c>
      <c r="C27" s="102" t="s">
        <v>95</v>
      </c>
      <c r="D27" s="103">
        <v>1291.4500000000003</v>
      </c>
      <c r="E27" s="104">
        <v>0</v>
      </c>
      <c r="F27" s="104">
        <v>844109</v>
      </c>
      <c r="G27" s="104">
        <v>0</v>
      </c>
      <c r="H27" s="104">
        <v>919241</v>
      </c>
      <c r="I27" s="102" t="s">
        <v>115</v>
      </c>
    </row>
    <row r="28" spans="1:9" x14ac:dyDescent="0.2">
      <c r="A28" s="18" t="s">
        <v>155</v>
      </c>
      <c r="B28" s="11" t="s">
        <v>88</v>
      </c>
      <c r="C28" s="3" t="s">
        <v>95</v>
      </c>
      <c r="D28" s="19">
        <v>6976.2833333333401</v>
      </c>
      <c r="E28" s="13">
        <v>0</v>
      </c>
      <c r="F28" s="13">
        <v>4413469</v>
      </c>
      <c r="G28" s="13">
        <v>0</v>
      </c>
      <c r="H28" s="13">
        <v>5159401</v>
      </c>
      <c r="I28" s="3" t="s">
        <v>115</v>
      </c>
    </row>
    <row r="29" spans="1:9" x14ac:dyDescent="0.2">
      <c r="A29" s="100" t="s">
        <v>38</v>
      </c>
      <c r="B29" s="101" t="s">
        <v>91</v>
      </c>
      <c r="C29" s="102" t="s">
        <v>95</v>
      </c>
      <c r="D29" s="103">
        <v>1275</v>
      </c>
      <c r="E29" s="104">
        <v>10110</v>
      </c>
      <c r="F29" s="104">
        <v>336861</v>
      </c>
      <c r="G29" s="104">
        <v>0</v>
      </c>
      <c r="H29" s="104">
        <v>1171967</v>
      </c>
      <c r="I29" s="102" t="s">
        <v>115</v>
      </c>
    </row>
    <row r="30" spans="1:9" x14ac:dyDescent="0.2">
      <c r="A30" s="18" t="s">
        <v>16</v>
      </c>
      <c r="B30" s="11" t="s">
        <v>91</v>
      </c>
      <c r="C30" s="3" t="s">
        <v>95</v>
      </c>
      <c r="D30" s="19">
        <v>620</v>
      </c>
      <c r="E30" s="13">
        <v>1256</v>
      </c>
      <c r="F30" s="13">
        <v>131137</v>
      </c>
      <c r="G30" s="13">
        <v>0</v>
      </c>
      <c r="H30" s="13">
        <v>530558</v>
      </c>
      <c r="I30" s="3" t="s">
        <v>115</v>
      </c>
    </row>
    <row r="31" spans="1:9" x14ac:dyDescent="0.2">
      <c r="A31" s="100" t="s">
        <v>14</v>
      </c>
      <c r="B31" s="101" t="s">
        <v>91</v>
      </c>
      <c r="C31" s="102" t="s">
        <v>95</v>
      </c>
      <c r="D31" s="103">
        <v>1110.0666666666657</v>
      </c>
      <c r="E31" s="104">
        <v>0</v>
      </c>
      <c r="F31" s="104">
        <v>0</v>
      </c>
      <c r="G31" s="104">
        <v>0</v>
      </c>
      <c r="H31" s="104">
        <v>1006732</v>
      </c>
      <c r="I31" s="102" t="s">
        <v>115</v>
      </c>
    </row>
    <row r="32" spans="1:9" x14ac:dyDescent="0.2">
      <c r="A32" s="18" t="s">
        <v>112</v>
      </c>
      <c r="B32" s="11" t="s">
        <v>91</v>
      </c>
      <c r="C32" s="3" t="s">
        <v>95</v>
      </c>
      <c r="D32" s="19">
        <v>180.13333333333333</v>
      </c>
      <c r="E32" s="13">
        <v>0</v>
      </c>
      <c r="F32" s="13">
        <v>75480</v>
      </c>
      <c r="G32" s="13">
        <v>0</v>
      </c>
      <c r="H32" s="13">
        <v>139328</v>
      </c>
      <c r="I32" s="3" t="s">
        <v>115</v>
      </c>
    </row>
    <row r="33" spans="1:9" x14ac:dyDescent="0.2">
      <c r="A33" s="100" t="s">
        <v>161</v>
      </c>
      <c r="B33" s="101" t="s">
        <v>91</v>
      </c>
      <c r="C33" s="102" t="s">
        <v>95</v>
      </c>
      <c r="D33" s="103">
        <v>588</v>
      </c>
      <c r="E33" s="104">
        <v>5701</v>
      </c>
      <c r="F33" s="104">
        <v>246414</v>
      </c>
      <c r="G33" s="104">
        <v>8856</v>
      </c>
      <c r="H33" s="104">
        <v>508480</v>
      </c>
      <c r="I33" s="102" t="s">
        <v>115</v>
      </c>
    </row>
    <row r="34" spans="1:9" x14ac:dyDescent="0.2">
      <c r="A34" s="18" t="s">
        <v>26</v>
      </c>
      <c r="B34" s="11" t="s">
        <v>91</v>
      </c>
      <c r="C34" s="3" t="s">
        <v>95</v>
      </c>
      <c r="D34" s="19">
        <v>620</v>
      </c>
      <c r="E34" s="13">
        <v>16386</v>
      </c>
      <c r="F34" s="13">
        <v>182679</v>
      </c>
      <c r="G34" s="13">
        <v>0</v>
      </c>
      <c r="H34" s="13">
        <v>571702</v>
      </c>
      <c r="I34" s="3" t="s">
        <v>115</v>
      </c>
    </row>
    <row r="35" spans="1:9" x14ac:dyDescent="0.2">
      <c r="A35" s="100" t="s">
        <v>162</v>
      </c>
      <c r="B35" s="101" t="s">
        <v>91</v>
      </c>
      <c r="C35" s="102" t="s">
        <v>95</v>
      </c>
      <c r="D35" s="103">
        <v>680</v>
      </c>
      <c r="E35" s="104">
        <v>9896</v>
      </c>
      <c r="F35" s="104">
        <v>331698</v>
      </c>
      <c r="G35" s="104">
        <v>0</v>
      </c>
      <c r="H35" s="104">
        <v>624040</v>
      </c>
      <c r="I35" s="102" t="s">
        <v>115</v>
      </c>
    </row>
    <row r="36" spans="1:9" x14ac:dyDescent="0.2">
      <c r="A36" s="18" t="s">
        <v>163</v>
      </c>
      <c r="B36" s="11" t="s">
        <v>91</v>
      </c>
      <c r="C36" s="3" t="s">
        <v>95</v>
      </c>
      <c r="D36" s="19">
        <v>512.5</v>
      </c>
      <c r="E36" s="13">
        <v>0</v>
      </c>
      <c r="F36" s="13">
        <v>0</v>
      </c>
      <c r="G36" s="13">
        <v>0</v>
      </c>
      <c r="H36" s="13">
        <v>392247</v>
      </c>
      <c r="I36" s="3" t="s">
        <v>115</v>
      </c>
    </row>
    <row r="37" spans="1:9" x14ac:dyDescent="0.2">
      <c r="A37" s="100" t="s">
        <v>123</v>
      </c>
      <c r="B37" s="101" t="s">
        <v>91</v>
      </c>
      <c r="C37" s="102" t="s">
        <v>95</v>
      </c>
      <c r="D37" s="103">
        <v>880.86666666666588</v>
      </c>
      <c r="E37" s="104">
        <v>2620</v>
      </c>
      <c r="F37" s="104">
        <v>154455</v>
      </c>
      <c r="G37" s="104">
        <v>0</v>
      </c>
      <c r="H37" s="104">
        <v>707480</v>
      </c>
      <c r="I37" s="102" t="s">
        <v>115</v>
      </c>
    </row>
    <row r="38" spans="1:9" x14ac:dyDescent="0.2">
      <c r="A38" s="18" t="s">
        <v>8</v>
      </c>
      <c r="B38" s="11" t="s">
        <v>89</v>
      </c>
      <c r="C38" s="3" t="s">
        <v>95</v>
      </c>
      <c r="D38" s="19">
        <v>4624.8000000000038</v>
      </c>
      <c r="E38" s="13">
        <v>0</v>
      </c>
      <c r="F38" s="13">
        <v>1062325</v>
      </c>
      <c r="G38" s="13">
        <v>0</v>
      </c>
      <c r="H38" s="13">
        <v>3082520</v>
      </c>
      <c r="I38" s="3" t="s">
        <v>115</v>
      </c>
    </row>
    <row r="39" spans="1:9" x14ac:dyDescent="0.2">
      <c r="A39" s="100" t="s">
        <v>6</v>
      </c>
      <c r="B39" s="101" t="s">
        <v>89</v>
      </c>
      <c r="C39" s="102" t="s">
        <v>95</v>
      </c>
      <c r="D39" s="103">
        <v>10006.7166666667</v>
      </c>
      <c r="E39" s="104">
        <v>213195.99992945202</v>
      </c>
      <c r="F39" s="104">
        <v>16044573.096527258</v>
      </c>
      <c r="G39" s="104">
        <v>0</v>
      </c>
      <c r="H39" s="104">
        <v>6346176</v>
      </c>
      <c r="I39" s="102" t="s">
        <v>115</v>
      </c>
    </row>
    <row r="40" spans="1:9" x14ac:dyDescent="0.2">
      <c r="A40" s="18" t="s">
        <v>31</v>
      </c>
      <c r="B40" s="11" t="s">
        <v>89</v>
      </c>
      <c r="C40" s="3" t="s">
        <v>95</v>
      </c>
      <c r="D40" s="19">
        <v>50</v>
      </c>
      <c r="E40" s="13">
        <v>0</v>
      </c>
      <c r="F40" s="13">
        <v>0</v>
      </c>
      <c r="G40" s="13">
        <v>0</v>
      </c>
      <c r="H40" s="13">
        <v>45164</v>
      </c>
      <c r="I40" s="3" t="s">
        <v>115</v>
      </c>
    </row>
    <row r="41" spans="1:9" x14ac:dyDescent="0.2">
      <c r="A41" s="100" t="s">
        <v>7</v>
      </c>
      <c r="B41" s="101" t="s">
        <v>89</v>
      </c>
      <c r="C41" s="102" t="s">
        <v>95</v>
      </c>
      <c r="D41" s="103">
        <v>11909.366666666656</v>
      </c>
      <c r="E41" s="104">
        <v>59048</v>
      </c>
      <c r="F41" s="104">
        <v>3590408</v>
      </c>
      <c r="G41" s="104">
        <v>0</v>
      </c>
      <c r="H41" s="104">
        <v>7776943</v>
      </c>
      <c r="I41" s="102" t="s">
        <v>115</v>
      </c>
    </row>
    <row r="42" spans="1:9" x14ac:dyDescent="0.2">
      <c r="A42" s="18" t="s">
        <v>86</v>
      </c>
      <c r="B42" s="11" t="s">
        <v>89</v>
      </c>
      <c r="C42" s="3" t="s">
        <v>95</v>
      </c>
      <c r="D42" s="19">
        <v>2180.2499999999823</v>
      </c>
      <c r="E42" s="13">
        <v>0</v>
      </c>
      <c r="F42" s="13">
        <v>2995420.9950792748</v>
      </c>
      <c r="G42" s="13">
        <v>0</v>
      </c>
      <c r="H42" s="13">
        <v>1183994</v>
      </c>
      <c r="I42" s="3" t="s">
        <v>115</v>
      </c>
    </row>
    <row r="43" spans="1:9" x14ac:dyDescent="0.2">
      <c r="A43" s="100" t="s">
        <v>11</v>
      </c>
      <c r="B43" s="101" t="s">
        <v>89</v>
      </c>
      <c r="C43" s="102" t="s">
        <v>95</v>
      </c>
      <c r="D43" s="103">
        <v>405</v>
      </c>
      <c r="E43" s="104">
        <v>0</v>
      </c>
      <c r="F43" s="104">
        <v>0</v>
      </c>
      <c r="G43" s="104">
        <v>0</v>
      </c>
      <c r="H43" s="104">
        <v>313086</v>
      </c>
      <c r="I43" s="102" t="s">
        <v>115</v>
      </c>
    </row>
    <row r="44" spans="1:9" x14ac:dyDescent="0.2">
      <c r="A44" s="18" t="s">
        <v>10</v>
      </c>
      <c r="B44" s="11" t="s">
        <v>89</v>
      </c>
      <c r="C44" s="3" t="s">
        <v>95</v>
      </c>
      <c r="D44" s="19">
        <v>594.35000000000014</v>
      </c>
      <c r="E44" s="13">
        <v>0</v>
      </c>
      <c r="F44" s="13">
        <v>375880</v>
      </c>
      <c r="G44" s="13">
        <v>0</v>
      </c>
      <c r="H44" s="13">
        <v>431398</v>
      </c>
      <c r="I44" s="3" t="s">
        <v>115</v>
      </c>
    </row>
    <row r="45" spans="1:9" x14ac:dyDescent="0.2">
      <c r="A45" s="100" t="s">
        <v>34</v>
      </c>
      <c r="B45" s="101" t="s">
        <v>89</v>
      </c>
      <c r="C45" s="102" t="s">
        <v>95</v>
      </c>
      <c r="D45" s="103">
        <v>1309.3833333333339</v>
      </c>
      <c r="E45" s="104">
        <v>0</v>
      </c>
      <c r="F45" s="104">
        <v>305892</v>
      </c>
      <c r="G45" s="104">
        <v>0</v>
      </c>
      <c r="H45" s="104">
        <v>926684</v>
      </c>
      <c r="I45" s="102" t="s">
        <v>115</v>
      </c>
    </row>
    <row r="46" spans="1:9" x14ac:dyDescent="0.2">
      <c r="A46" s="18" t="s">
        <v>35</v>
      </c>
      <c r="B46" s="11" t="s">
        <v>89</v>
      </c>
      <c r="C46" s="3" t="s">
        <v>95</v>
      </c>
      <c r="D46" s="19">
        <v>1918.2833333333297</v>
      </c>
      <c r="E46" s="13">
        <v>0</v>
      </c>
      <c r="F46" s="13">
        <v>1191735</v>
      </c>
      <c r="G46" s="13">
        <v>0</v>
      </c>
      <c r="H46" s="13">
        <v>1224901</v>
      </c>
      <c r="I46" s="3" t="s">
        <v>115</v>
      </c>
    </row>
    <row r="47" spans="1:9" x14ac:dyDescent="0.2">
      <c r="A47" s="100" t="s">
        <v>113</v>
      </c>
      <c r="B47" s="101" t="s">
        <v>89</v>
      </c>
      <c r="C47" s="102" t="s">
        <v>95</v>
      </c>
      <c r="D47" s="103">
        <v>399.06666666666649</v>
      </c>
      <c r="E47" s="104">
        <v>0</v>
      </c>
      <c r="F47" s="104">
        <v>385568.96947036096</v>
      </c>
      <c r="G47" s="104">
        <v>0</v>
      </c>
      <c r="H47" s="104">
        <v>197110</v>
      </c>
      <c r="I47" s="102" t="s">
        <v>115</v>
      </c>
    </row>
    <row r="48" spans="1:9" x14ac:dyDescent="0.2">
      <c r="A48" s="18" t="s">
        <v>50</v>
      </c>
      <c r="B48" s="11" t="s">
        <v>89</v>
      </c>
      <c r="C48" s="3" t="s">
        <v>95</v>
      </c>
      <c r="D48" s="19">
        <v>535.75000000000023</v>
      </c>
      <c r="E48" s="13">
        <v>0</v>
      </c>
      <c r="F48" s="13">
        <v>843321.16950916301</v>
      </c>
      <c r="G48" s="13">
        <v>0</v>
      </c>
      <c r="H48" s="13">
        <v>352824</v>
      </c>
      <c r="I48" s="3" t="s">
        <v>115</v>
      </c>
    </row>
    <row r="49" spans="1:9" x14ac:dyDescent="0.2">
      <c r="A49" s="100" t="s">
        <v>57</v>
      </c>
      <c r="B49" s="101" t="s">
        <v>89</v>
      </c>
      <c r="C49" s="102" t="s">
        <v>95</v>
      </c>
      <c r="D49" s="103">
        <v>2535.6166666666672</v>
      </c>
      <c r="E49" s="104">
        <v>0</v>
      </c>
      <c r="F49" s="104">
        <v>1167345</v>
      </c>
      <c r="G49" s="104">
        <v>0</v>
      </c>
      <c r="H49" s="104">
        <v>1556022</v>
      </c>
      <c r="I49" s="102" t="s">
        <v>115</v>
      </c>
    </row>
    <row r="50" spans="1:9" x14ac:dyDescent="0.2">
      <c r="A50" s="18" t="s">
        <v>13</v>
      </c>
      <c r="B50" s="11" t="s">
        <v>89</v>
      </c>
      <c r="C50" s="3" t="s">
        <v>95</v>
      </c>
      <c r="D50" s="19">
        <v>1586.2833333333347</v>
      </c>
      <c r="E50" s="13">
        <v>0</v>
      </c>
      <c r="F50" s="13">
        <v>545816.32543999993</v>
      </c>
      <c r="G50" s="13">
        <v>0</v>
      </c>
      <c r="H50" s="13">
        <v>699978</v>
      </c>
      <c r="I50" s="3" t="s">
        <v>115</v>
      </c>
    </row>
    <row r="51" spans="1:9" x14ac:dyDescent="0.2">
      <c r="A51" s="100" t="s">
        <v>135</v>
      </c>
      <c r="B51" s="101" t="s">
        <v>89</v>
      </c>
      <c r="C51" s="102" t="s">
        <v>95</v>
      </c>
      <c r="D51" s="103">
        <v>706.7</v>
      </c>
      <c r="E51" s="104">
        <v>0</v>
      </c>
      <c r="F51" s="104">
        <v>194768</v>
      </c>
      <c r="G51" s="104">
        <v>0</v>
      </c>
      <c r="H51" s="104">
        <v>535848</v>
      </c>
      <c r="I51" s="102" t="s">
        <v>115</v>
      </c>
    </row>
    <row r="52" spans="1:9" x14ac:dyDescent="0.2">
      <c r="A52" s="18" t="s">
        <v>52</v>
      </c>
      <c r="B52" s="11" t="s">
        <v>89</v>
      </c>
      <c r="C52" s="3" t="s">
        <v>95</v>
      </c>
      <c r="D52" s="19">
        <v>8459.7000000000262</v>
      </c>
      <c r="E52" s="13">
        <v>1694</v>
      </c>
      <c r="F52" s="13">
        <v>2528247</v>
      </c>
      <c r="G52" s="13">
        <v>0</v>
      </c>
      <c r="H52" s="13">
        <v>6167098</v>
      </c>
      <c r="I52" s="3" t="s">
        <v>115</v>
      </c>
    </row>
    <row r="53" spans="1:9" x14ac:dyDescent="0.2">
      <c r="A53" s="100" t="s">
        <v>156</v>
      </c>
      <c r="B53" s="101" t="s">
        <v>89</v>
      </c>
      <c r="C53" s="102" t="s">
        <v>95</v>
      </c>
      <c r="D53" s="103">
        <v>358</v>
      </c>
      <c r="E53" s="104">
        <v>0</v>
      </c>
      <c r="F53" s="104">
        <v>0</v>
      </c>
      <c r="G53" s="104">
        <v>0</v>
      </c>
      <c r="H53" s="104">
        <v>254784</v>
      </c>
      <c r="I53" s="102" t="s">
        <v>115</v>
      </c>
    </row>
    <row r="54" spans="1:9" x14ac:dyDescent="0.2">
      <c r="A54" s="18" t="s">
        <v>87</v>
      </c>
      <c r="B54" s="11" t="s">
        <v>90</v>
      </c>
      <c r="C54" s="3" t="s">
        <v>95</v>
      </c>
      <c r="D54" s="19">
        <v>242.8333333333334</v>
      </c>
      <c r="E54" s="13">
        <v>0</v>
      </c>
      <c r="F54" s="13">
        <v>64224</v>
      </c>
      <c r="G54" s="13">
        <v>0</v>
      </c>
      <c r="H54" s="13">
        <v>192360</v>
      </c>
      <c r="I54" s="3" t="s">
        <v>115</v>
      </c>
    </row>
    <row r="55" spans="1:9" x14ac:dyDescent="0.2">
      <c r="A55" s="100" t="s">
        <v>42</v>
      </c>
      <c r="B55" s="101" t="s">
        <v>90</v>
      </c>
      <c r="C55" s="102" t="s">
        <v>95</v>
      </c>
      <c r="D55" s="103">
        <v>125.93333333333332</v>
      </c>
      <c r="E55" s="104">
        <v>0</v>
      </c>
      <c r="F55" s="104">
        <v>69489</v>
      </c>
      <c r="G55" s="104">
        <v>82</v>
      </c>
      <c r="H55" s="104">
        <v>95424</v>
      </c>
      <c r="I55" s="102" t="s">
        <v>115</v>
      </c>
    </row>
    <row r="56" spans="1:9" x14ac:dyDescent="0.2">
      <c r="A56" s="18" t="s">
        <v>157</v>
      </c>
      <c r="B56" s="11" t="s">
        <v>90</v>
      </c>
      <c r="C56" s="3" t="s">
        <v>95</v>
      </c>
      <c r="D56" s="19">
        <v>581.83333333333326</v>
      </c>
      <c r="E56" s="13">
        <v>1838</v>
      </c>
      <c r="F56" s="13">
        <v>229806</v>
      </c>
      <c r="G56" s="13">
        <v>0</v>
      </c>
      <c r="H56" s="13">
        <v>425084</v>
      </c>
      <c r="I56" s="3" t="s">
        <v>115</v>
      </c>
    </row>
    <row r="57" spans="1:9" x14ac:dyDescent="0.2">
      <c r="A57" s="100" t="s">
        <v>158</v>
      </c>
      <c r="B57" s="101" t="s">
        <v>90</v>
      </c>
      <c r="C57" s="102" t="s">
        <v>95</v>
      </c>
      <c r="D57" s="103">
        <v>1328.8833333333218</v>
      </c>
      <c r="E57" s="104">
        <v>0</v>
      </c>
      <c r="F57" s="104">
        <v>848593</v>
      </c>
      <c r="G57" s="104">
        <v>1205</v>
      </c>
      <c r="H57" s="104">
        <v>876282</v>
      </c>
      <c r="I57" s="102" t="s">
        <v>115</v>
      </c>
    </row>
    <row r="58" spans="1:9" x14ac:dyDescent="0.2">
      <c r="A58" s="18" t="s">
        <v>159</v>
      </c>
      <c r="B58" s="11" t="s">
        <v>90</v>
      </c>
      <c r="C58" s="3" t="s">
        <v>95</v>
      </c>
      <c r="D58" s="19">
        <v>66.066666666666663</v>
      </c>
      <c r="E58" s="13">
        <v>0</v>
      </c>
      <c r="F58" s="13">
        <v>0</v>
      </c>
      <c r="G58" s="13">
        <v>0</v>
      </c>
      <c r="H58" s="13">
        <v>44352</v>
      </c>
      <c r="I58" s="3" t="s">
        <v>115</v>
      </c>
    </row>
    <row r="59" spans="1:9" x14ac:dyDescent="0.2">
      <c r="A59" s="100" t="s">
        <v>24</v>
      </c>
      <c r="B59" s="101" t="s">
        <v>90</v>
      </c>
      <c r="C59" s="102" t="s">
        <v>95</v>
      </c>
      <c r="D59" s="103">
        <v>14</v>
      </c>
      <c r="E59" s="104">
        <v>0</v>
      </c>
      <c r="F59" s="104">
        <v>4436</v>
      </c>
      <c r="G59" s="104">
        <v>0</v>
      </c>
      <c r="H59" s="104">
        <v>10040</v>
      </c>
      <c r="I59" s="102" t="s">
        <v>115</v>
      </c>
    </row>
    <row r="60" spans="1:9" x14ac:dyDescent="0.2">
      <c r="A60" s="18" t="s">
        <v>15</v>
      </c>
      <c r="B60" s="11" t="s">
        <v>90</v>
      </c>
      <c r="C60" s="3" t="s">
        <v>95</v>
      </c>
      <c r="D60" s="19">
        <v>501.5</v>
      </c>
      <c r="E60" s="13">
        <v>0</v>
      </c>
      <c r="F60" s="13">
        <v>182896</v>
      </c>
      <c r="G60" s="13">
        <v>12</v>
      </c>
      <c r="H60" s="13">
        <v>380012</v>
      </c>
      <c r="I60" s="3" t="s">
        <v>115</v>
      </c>
    </row>
    <row r="61" spans="1:9" x14ac:dyDescent="0.2">
      <c r="A61" s="100" t="s">
        <v>137</v>
      </c>
      <c r="B61" s="101" t="s">
        <v>90</v>
      </c>
      <c r="C61" s="102" t="s">
        <v>95</v>
      </c>
      <c r="D61" s="103">
        <v>194.13333333333335</v>
      </c>
      <c r="E61" s="104">
        <v>0</v>
      </c>
      <c r="F61" s="104">
        <v>40740</v>
      </c>
      <c r="G61" s="104">
        <v>385</v>
      </c>
      <c r="H61" s="104">
        <v>137124</v>
      </c>
      <c r="I61" s="102" t="s">
        <v>115</v>
      </c>
    </row>
    <row r="62" spans="1:9" x14ac:dyDescent="0.2">
      <c r="A62" s="18" t="s">
        <v>27</v>
      </c>
      <c r="B62" s="11" t="s">
        <v>90</v>
      </c>
      <c r="C62" s="3" t="s">
        <v>95</v>
      </c>
      <c r="D62" s="19">
        <v>70</v>
      </c>
      <c r="E62" s="13">
        <v>6990</v>
      </c>
      <c r="F62" s="13">
        <v>28636</v>
      </c>
      <c r="G62" s="13">
        <v>0</v>
      </c>
      <c r="H62" s="13">
        <v>44030</v>
      </c>
      <c r="I62" s="3" t="s">
        <v>115</v>
      </c>
    </row>
    <row r="63" spans="1:9" x14ac:dyDescent="0.2">
      <c r="A63" s="100" t="s">
        <v>160</v>
      </c>
      <c r="B63" s="101" t="s">
        <v>90</v>
      </c>
      <c r="C63" s="102" t="s">
        <v>95</v>
      </c>
      <c r="D63" s="103">
        <v>229</v>
      </c>
      <c r="E63" s="104">
        <v>0</v>
      </c>
      <c r="F63" s="104">
        <v>70319</v>
      </c>
      <c r="G63" s="104">
        <v>44</v>
      </c>
      <c r="H63" s="104">
        <v>192998</v>
      </c>
      <c r="I63" s="102" t="s">
        <v>115</v>
      </c>
    </row>
    <row r="64" spans="1:9" x14ac:dyDescent="0.2">
      <c r="A64" s="18" t="s">
        <v>51</v>
      </c>
      <c r="B64" s="11" t="s">
        <v>90</v>
      </c>
      <c r="C64" s="3" t="s">
        <v>95</v>
      </c>
      <c r="D64" s="19">
        <v>52.4</v>
      </c>
      <c r="E64" s="13">
        <v>0</v>
      </c>
      <c r="F64" s="13">
        <v>699</v>
      </c>
      <c r="G64" s="13">
        <v>0</v>
      </c>
      <c r="H64" s="13">
        <v>19920</v>
      </c>
      <c r="I64" s="3" t="s">
        <v>115</v>
      </c>
    </row>
    <row r="65" spans="1:9" x14ac:dyDescent="0.2">
      <c r="A65" s="100" t="s">
        <v>114</v>
      </c>
      <c r="B65" s="101" t="s">
        <v>90</v>
      </c>
      <c r="C65" s="102" t="s">
        <v>95</v>
      </c>
      <c r="D65" s="103">
        <v>119.48333333333333</v>
      </c>
      <c r="E65" s="104">
        <v>0</v>
      </c>
      <c r="F65" s="104">
        <v>48027</v>
      </c>
      <c r="G65" s="104">
        <v>0</v>
      </c>
      <c r="H65" s="104">
        <v>82702</v>
      </c>
      <c r="I65" s="102" t="s">
        <v>115</v>
      </c>
    </row>
    <row r="66" spans="1:9" x14ac:dyDescent="0.2">
      <c r="A66" s="18" t="s">
        <v>9</v>
      </c>
      <c r="B66" s="11" t="s">
        <v>92</v>
      </c>
      <c r="C66" s="3" t="s">
        <v>95</v>
      </c>
      <c r="D66" s="19">
        <v>400.70000000000022</v>
      </c>
      <c r="E66" s="13">
        <v>9855</v>
      </c>
      <c r="F66" s="13">
        <v>89720</v>
      </c>
      <c r="G66" s="13">
        <v>0</v>
      </c>
      <c r="H66" s="13">
        <v>273340</v>
      </c>
      <c r="I66" s="3" t="s">
        <v>115</v>
      </c>
    </row>
    <row r="67" spans="1:9" x14ac:dyDescent="0.2">
      <c r="A67" s="100" t="s">
        <v>40</v>
      </c>
      <c r="B67" s="101" t="s">
        <v>92</v>
      </c>
      <c r="C67" s="102" t="s">
        <v>95</v>
      </c>
      <c r="D67" s="103">
        <v>206</v>
      </c>
      <c r="E67" s="104">
        <v>0</v>
      </c>
      <c r="F67" s="104">
        <v>83536</v>
      </c>
      <c r="G67" s="104">
        <v>0</v>
      </c>
      <c r="H67" s="104">
        <v>166330</v>
      </c>
      <c r="I67" s="102" t="s">
        <v>115</v>
      </c>
    </row>
    <row r="68" spans="1:9" x14ac:dyDescent="0.2">
      <c r="A68" s="18" t="s">
        <v>41</v>
      </c>
      <c r="B68" s="11" t="s">
        <v>92</v>
      </c>
      <c r="C68" s="3" t="s">
        <v>95</v>
      </c>
      <c r="D68" s="19">
        <v>65.800000000000011</v>
      </c>
      <c r="E68" s="13">
        <v>0</v>
      </c>
      <c r="F68" s="13">
        <v>34099</v>
      </c>
      <c r="G68" s="13">
        <v>0</v>
      </c>
      <c r="H68" s="13">
        <v>53041</v>
      </c>
      <c r="I68" s="3" t="s">
        <v>115</v>
      </c>
    </row>
    <row r="69" spans="1:9" x14ac:dyDescent="0.2">
      <c r="A69" s="100" t="s">
        <v>124</v>
      </c>
      <c r="B69" s="101" t="s">
        <v>92</v>
      </c>
      <c r="C69" s="102" t="s">
        <v>95</v>
      </c>
      <c r="D69" s="103">
        <v>139.20000000000002</v>
      </c>
      <c r="E69" s="104">
        <v>0</v>
      </c>
      <c r="F69" s="104">
        <v>32105</v>
      </c>
      <c r="G69" s="104">
        <v>0</v>
      </c>
      <c r="H69" s="104">
        <v>112524</v>
      </c>
      <c r="I69" s="102" t="s">
        <v>115</v>
      </c>
    </row>
    <row r="70" spans="1:9" x14ac:dyDescent="0.2">
      <c r="A70" s="18" t="s">
        <v>28</v>
      </c>
      <c r="B70" s="11" t="s">
        <v>92</v>
      </c>
      <c r="C70" s="3" t="s">
        <v>95</v>
      </c>
      <c r="D70" s="19">
        <v>754.09999999999957</v>
      </c>
      <c r="E70" s="13">
        <v>0</v>
      </c>
      <c r="F70" s="13">
        <v>275682</v>
      </c>
      <c r="G70" s="13">
        <v>0</v>
      </c>
      <c r="H70" s="13">
        <v>606994</v>
      </c>
      <c r="I70" s="3" t="s">
        <v>115</v>
      </c>
    </row>
    <row r="71" spans="1:9" x14ac:dyDescent="0.2">
      <c r="A71" s="100" t="s">
        <v>111</v>
      </c>
      <c r="B71" s="101" t="s">
        <v>93</v>
      </c>
      <c r="C71" s="102" t="s">
        <v>95</v>
      </c>
      <c r="D71" s="103">
        <v>794.16666666666674</v>
      </c>
      <c r="E71" s="104">
        <v>18836</v>
      </c>
      <c r="F71" s="104">
        <v>55505</v>
      </c>
      <c r="G71" s="104">
        <v>0</v>
      </c>
      <c r="H71" s="104">
        <v>698864</v>
      </c>
      <c r="I71" s="102" t="s">
        <v>115</v>
      </c>
    </row>
    <row r="72" spans="1:9" x14ac:dyDescent="0.2">
      <c r="A72" s="18" t="s">
        <v>54</v>
      </c>
      <c r="B72" s="11" t="s">
        <v>93</v>
      </c>
      <c r="C72" s="3" t="s">
        <v>95</v>
      </c>
      <c r="D72" s="19">
        <v>3918.2666666666692</v>
      </c>
      <c r="E72" s="13">
        <v>0</v>
      </c>
      <c r="F72" s="13">
        <v>0</v>
      </c>
      <c r="G72" s="13">
        <v>0</v>
      </c>
      <c r="H72" s="13">
        <v>1285976</v>
      </c>
      <c r="I72" s="3" t="s">
        <v>115</v>
      </c>
    </row>
    <row r="73" spans="1:9" x14ac:dyDescent="0.2">
      <c r="A73" s="100" t="s">
        <v>59</v>
      </c>
      <c r="B73" s="101" t="s">
        <v>93</v>
      </c>
      <c r="C73" s="102" t="s">
        <v>95</v>
      </c>
      <c r="D73" s="103">
        <v>1410.25</v>
      </c>
      <c r="E73" s="104">
        <v>0</v>
      </c>
      <c r="F73" s="104">
        <v>0</v>
      </c>
      <c r="G73" s="104">
        <v>0</v>
      </c>
      <c r="H73" s="104">
        <v>955542</v>
      </c>
      <c r="I73" s="102" t="s">
        <v>115</v>
      </c>
    </row>
    <row r="74" spans="1:9" x14ac:dyDescent="0.2">
      <c r="A74" s="18" t="s">
        <v>110</v>
      </c>
      <c r="B74" s="11" t="s">
        <v>93</v>
      </c>
      <c r="C74" s="3" t="s">
        <v>95</v>
      </c>
      <c r="D74" s="19">
        <v>780</v>
      </c>
      <c r="E74" s="13">
        <v>0</v>
      </c>
      <c r="F74" s="13">
        <v>0</v>
      </c>
      <c r="G74" s="13">
        <v>0</v>
      </c>
      <c r="H74" s="13">
        <v>305448</v>
      </c>
      <c r="I74" s="3" t="s">
        <v>115</v>
      </c>
    </row>
    <row r="75" spans="1:9" ht="13.5" thickBot="1" x14ac:dyDescent="0.25">
      <c r="A75" s="105" t="s">
        <v>58</v>
      </c>
      <c r="B75" s="106" t="s">
        <v>93</v>
      </c>
      <c r="C75" s="107" t="s">
        <v>95</v>
      </c>
      <c r="D75" s="108">
        <v>1264.0833333333335</v>
      </c>
      <c r="E75" s="109">
        <v>0</v>
      </c>
      <c r="F75" s="109">
        <v>0</v>
      </c>
      <c r="G75" s="109">
        <v>0</v>
      </c>
      <c r="H75" s="109">
        <v>1088472</v>
      </c>
      <c r="I75" s="107" t="s">
        <v>115</v>
      </c>
    </row>
    <row r="76" spans="1:9" x14ac:dyDescent="0.2">
      <c r="A76" s="18" t="s">
        <v>56</v>
      </c>
      <c r="B76" s="11" t="s">
        <v>88</v>
      </c>
      <c r="C76" s="3" t="s">
        <v>94</v>
      </c>
      <c r="D76" s="19">
        <v>306.83333333333337</v>
      </c>
      <c r="E76" s="13">
        <v>80</v>
      </c>
      <c r="F76" s="13">
        <v>173354</v>
      </c>
      <c r="G76" s="13">
        <v>13</v>
      </c>
      <c r="H76" s="13">
        <v>132455</v>
      </c>
      <c r="I76" s="3" t="s">
        <v>167</v>
      </c>
    </row>
    <row r="77" spans="1:9" x14ac:dyDescent="0.2">
      <c r="A77" s="100" t="s">
        <v>3</v>
      </c>
      <c r="B77" s="101" t="s">
        <v>88</v>
      </c>
      <c r="C77" s="102" t="s">
        <v>94</v>
      </c>
      <c r="D77" s="103">
        <v>786.55000000000007</v>
      </c>
      <c r="E77" s="104">
        <v>0</v>
      </c>
      <c r="F77" s="104">
        <v>95347</v>
      </c>
      <c r="G77" s="104">
        <v>0</v>
      </c>
      <c r="H77" s="104">
        <v>284789</v>
      </c>
      <c r="I77" s="102" t="s">
        <v>167</v>
      </c>
    </row>
    <row r="78" spans="1:9" x14ac:dyDescent="0.2">
      <c r="A78" s="18" t="s">
        <v>127</v>
      </c>
      <c r="B78" s="11" t="s">
        <v>88</v>
      </c>
      <c r="C78" s="3" t="s">
        <v>94</v>
      </c>
      <c r="D78" s="19">
        <v>6552.3166666666712</v>
      </c>
      <c r="E78" s="13">
        <v>2298</v>
      </c>
      <c r="F78" s="13">
        <v>2960943</v>
      </c>
      <c r="G78" s="13">
        <v>0</v>
      </c>
      <c r="H78" s="13">
        <v>3574579</v>
      </c>
      <c r="I78" s="3" t="s">
        <v>167</v>
      </c>
    </row>
    <row r="79" spans="1:9" x14ac:dyDescent="0.2">
      <c r="A79" s="100" t="s">
        <v>1</v>
      </c>
      <c r="B79" s="101" t="s">
        <v>88</v>
      </c>
      <c r="C79" s="102" t="s">
        <v>94</v>
      </c>
      <c r="D79" s="103">
        <v>6722.5500000000102</v>
      </c>
      <c r="E79" s="104">
        <v>853</v>
      </c>
      <c r="F79" s="104">
        <v>2200355</v>
      </c>
      <c r="G79" s="104">
        <v>0</v>
      </c>
      <c r="H79" s="104">
        <v>3056211</v>
      </c>
      <c r="I79" s="102" t="s">
        <v>167</v>
      </c>
    </row>
    <row r="80" spans="1:9" x14ac:dyDescent="0.2">
      <c r="A80" s="18" t="s">
        <v>153</v>
      </c>
      <c r="B80" s="11" t="s">
        <v>88</v>
      </c>
      <c r="C80" s="3" t="s">
        <v>94</v>
      </c>
      <c r="D80" s="19">
        <v>70</v>
      </c>
      <c r="E80" s="13">
        <v>0</v>
      </c>
      <c r="F80" s="13">
        <v>0</v>
      </c>
      <c r="G80" s="13">
        <v>0</v>
      </c>
      <c r="H80" s="13">
        <v>29526</v>
      </c>
      <c r="I80" s="3" t="s">
        <v>167</v>
      </c>
    </row>
    <row r="81" spans="1:9" x14ac:dyDescent="0.2">
      <c r="A81" s="100" t="s">
        <v>21</v>
      </c>
      <c r="B81" s="101" t="s">
        <v>88</v>
      </c>
      <c r="C81" s="102" t="s">
        <v>94</v>
      </c>
      <c r="D81" s="103">
        <v>485.1666666666668</v>
      </c>
      <c r="E81" s="104">
        <v>0</v>
      </c>
      <c r="F81" s="104">
        <v>0</v>
      </c>
      <c r="G81" s="104">
        <v>0</v>
      </c>
      <c r="H81" s="104">
        <v>235796</v>
      </c>
      <c r="I81" s="102" t="s">
        <v>167</v>
      </c>
    </row>
    <row r="82" spans="1:9" x14ac:dyDescent="0.2">
      <c r="A82" s="18" t="s">
        <v>5</v>
      </c>
      <c r="B82" s="11" t="s">
        <v>88</v>
      </c>
      <c r="C82" s="3" t="s">
        <v>94</v>
      </c>
      <c r="D82" s="19">
        <v>259.33333333333331</v>
      </c>
      <c r="E82" s="13">
        <v>0</v>
      </c>
      <c r="F82" s="13">
        <v>0</v>
      </c>
      <c r="G82" s="13">
        <v>0</v>
      </c>
      <c r="H82" s="13">
        <v>166741</v>
      </c>
      <c r="I82" s="3" t="s">
        <v>167</v>
      </c>
    </row>
    <row r="83" spans="1:9" x14ac:dyDescent="0.2">
      <c r="A83" s="100" t="s">
        <v>154</v>
      </c>
      <c r="B83" s="101" t="s">
        <v>88</v>
      </c>
      <c r="C83" s="102" t="s">
        <v>94</v>
      </c>
      <c r="D83" s="103">
        <v>51.333333333333329</v>
      </c>
      <c r="E83" s="104">
        <v>0</v>
      </c>
      <c r="F83" s="104">
        <v>0</v>
      </c>
      <c r="G83" s="104">
        <v>0</v>
      </c>
      <c r="H83" s="104">
        <v>19780</v>
      </c>
      <c r="I83" s="102" t="s">
        <v>167</v>
      </c>
    </row>
    <row r="84" spans="1:9" x14ac:dyDescent="0.2">
      <c r="A84" s="18" t="s">
        <v>55</v>
      </c>
      <c r="B84" s="11" t="s">
        <v>88</v>
      </c>
      <c r="C84" s="3" t="s">
        <v>94</v>
      </c>
      <c r="D84" s="19">
        <v>851.00000000000011</v>
      </c>
      <c r="E84" s="13">
        <v>0</v>
      </c>
      <c r="F84" s="13">
        <v>306400</v>
      </c>
      <c r="G84" s="13">
        <v>0</v>
      </c>
      <c r="H84" s="13">
        <v>389253</v>
      </c>
      <c r="I84" s="3" t="s">
        <v>167</v>
      </c>
    </row>
    <row r="85" spans="1:9" x14ac:dyDescent="0.2">
      <c r="A85" s="100" t="s">
        <v>4</v>
      </c>
      <c r="B85" s="101" t="s">
        <v>88</v>
      </c>
      <c r="C85" s="102" t="s">
        <v>94</v>
      </c>
      <c r="D85" s="103">
        <v>6706.916666666677</v>
      </c>
      <c r="E85" s="104">
        <v>0</v>
      </c>
      <c r="F85" s="104">
        <v>3558340</v>
      </c>
      <c r="G85" s="104">
        <v>0</v>
      </c>
      <c r="H85" s="104">
        <v>4639459</v>
      </c>
      <c r="I85" s="102" t="s">
        <v>167</v>
      </c>
    </row>
    <row r="86" spans="1:9" x14ac:dyDescent="0.2">
      <c r="A86" s="18" t="s">
        <v>155</v>
      </c>
      <c r="B86" s="11" t="s">
        <v>88</v>
      </c>
      <c r="C86" s="3" t="s">
        <v>94</v>
      </c>
      <c r="D86" s="19">
        <v>13377.466666666664</v>
      </c>
      <c r="E86" s="13">
        <v>0</v>
      </c>
      <c r="F86" s="13">
        <v>6181380</v>
      </c>
      <c r="G86" s="13">
        <v>0</v>
      </c>
      <c r="H86" s="13">
        <v>9631359</v>
      </c>
      <c r="I86" s="3" t="s">
        <v>167</v>
      </c>
    </row>
    <row r="87" spans="1:9" x14ac:dyDescent="0.2">
      <c r="A87" s="100" t="s">
        <v>3</v>
      </c>
      <c r="B87" s="101" t="s">
        <v>88</v>
      </c>
      <c r="C87" s="102" t="s">
        <v>95</v>
      </c>
      <c r="D87" s="103">
        <v>62.433333333333337</v>
      </c>
      <c r="E87" s="104">
        <v>0</v>
      </c>
      <c r="F87" s="104">
        <v>11800</v>
      </c>
      <c r="G87" s="104">
        <v>0</v>
      </c>
      <c r="H87" s="104">
        <v>25534</v>
      </c>
      <c r="I87" s="102" t="s">
        <v>167</v>
      </c>
    </row>
    <row r="88" spans="1:9" x14ac:dyDescent="0.2">
      <c r="A88" s="18" t="s">
        <v>127</v>
      </c>
      <c r="B88" s="11" t="s">
        <v>88</v>
      </c>
      <c r="C88" s="3" t="s">
        <v>95</v>
      </c>
      <c r="D88" s="19">
        <v>6332.033333333331</v>
      </c>
      <c r="E88" s="13">
        <v>573</v>
      </c>
      <c r="F88" s="13">
        <v>1758714</v>
      </c>
      <c r="G88" s="13">
        <v>0</v>
      </c>
      <c r="H88" s="13">
        <v>4572634</v>
      </c>
      <c r="I88" s="3" t="s">
        <v>167</v>
      </c>
    </row>
    <row r="89" spans="1:9" x14ac:dyDescent="0.2">
      <c r="A89" s="100" t="s">
        <v>1</v>
      </c>
      <c r="B89" s="101" t="s">
        <v>88</v>
      </c>
      <c r="C89" s="102" t="s">
        <v>95</v>
      </c>
      <c r="D89" s="103">
        <v>1652.3666666666679</v>
      </c>
      <c r="E89" s="104">
        <v>0</v>
      </c>
      <c r="F89" s="104">
        <v>434060</v>
      </c>
      <c r="G89" s="104">
        <v>0</v>
      </c>
      <c r="H89" s="104">
        <v>955889</v>
      </c>
      <c r="I89" s="102" t="s">
        <v>167</v>
      </c>
    </row>
    <row r="90" spans="1:9" x14ac:dyDescent="0.2">
      <c r="A90" s="18" t="s">
        <v>153</v>
      </c>
      <c r="B90" s="11" t="s">
        <v>88</v>
      </c>
      <c r="C90" s="3" t="s">
        <v>95</v>
      </c>
      <c r="D90" s="19">
        <v>778.50000000000011</v>
      </c>
      <c r="E90" s="13">
        <v>0</v>
      </c>
      <c r="F90" s="13">
        <v>0</v>
      </c>
      <c r="G90" s="13">
        <v>0</v>
      </c>
      <c r="H90" s="13">
        <v>536941</v>
      </c>
      <c r="I90" s="3" t="s">
        <v>167</v>
      </c>
    </row>
    <row r="91" spans="1:9" x14ac:dyDescent="0.2">
      <c r="A91" s="100" t="s">
        <v>21</v>
      </c>
      <c r="B91" s="101" t="s">
        <v>88</v>
      </c>
      <c r="C91" s="102" t="s">
        <v>95</v>
      </c>
      <c r="D91" s="103">
        <v>68.499999999999986</v>
      </c>
      <c r="E91" s="104">
        <v>0</v>
      </c>
      <c r="F91" s="104">
        <v>0</v>
      </c>
      <c r="G91" s="104">
        <v>0</v>
      </c>
      <c r="H91" s="104">
        <v>35775</v>
      </c>
      <c r="I91" s="102" t="s">
        <v>167</v>
      </c>
    </row>
    <row r="92" spans="1:9" x14ac:dyDescent="0.2">
      <c r="A92" s="18" t="s">
        <v>154</v>
      </c>
      <c r="B92" s="11" t="s">
        <v>88</v>
      </c>
      <c r="C92" s="3" t="s">
        <v>95</v>
      </c>
      <c r="D92" s="19">
        <v>785.68333333333351</v>
      </c>
      <c r="E92" s="13">
        <v>0</v>
      </c>
      <c r="F92" s="13">
        <v>0</v>
      </c>
      <c r="G92" s="13">
        <v>0</v>
      </c>
      <c r="H92" s="13">
        <v>515092</v>
      </c>
      <c r="I92" s="3" t="s">
        <v>167</v>
      </c>
    </row>
    <row r="93" spans="1:9" x14ac:dyDescent="0.2">
      <c r="A93" s="100" t="s">
        <v>4</v>
      </c>
      <c r="B93" s="101" t="s">
        <v>88</v>
      </c>
      <c r="C93" s="102" t="s">
        <v>95</v>
      </c>
      <c r="D93" s="103">
        <v>408.88333333333344</v>
      </c>
      <c r="E93" s="104">
        <v>0</v>
      </c>
      <c r="F93" s="104">
        <v>273291</v>
      </c>
      <c r="G93" s="104">
        <v>0</v>
      </c>
      <c r="H93" s="104">
        <v>276867</v>
      </c>
      <c r="I93" s="102" t="s">
        <v>167</v>
      </c>
    </row>
    <row r="94" spans="1:9" x14ac:dyDescent="0.2">
      <c r="A94" s="18" t="s">
        <v>155</v>
      </c>
      <c r="B94" s="11" t="s">
        <v>88</v>
      </c>
      <c r="C94" s="3" t="s">
        <v>95</v>
      </c>
      <c r="D94" s="19">
        <v>4109.3333333333358</v>
      </c>
      <c r="E94" s="13">
        <v>0</v>
      </c>
      <c r="F94" s="13">
        <v>1927002</v>
      </c>
      <c r="G94" s="13">
        <v>0</v>
      </c>
      <c r="H94" s="13">
        <v>3037137</v>
      </c>
      <c r="I94" s="3" t="s">
        <v>167</v>
      </c>
    </row>
    <row r="95" spans="1:9" x14ac:dyDescent="0.2">
      <c r="A95" s="100" t="s">
        <v>38</v>
      </c>
      <c r="B95" s="101" t="s">
        <v>91</v>
      </c>
      <c r="C95" s="102" t="s">
        <v>95</v>
      </c>
      <c r="D95" s="103">
        <v>1080</v>
      </c>
      <c r="E95" s="104">
        <v>9131</v>
      </c>
      <c r="F95" s="104">
        <v>167524</v>
      </c>
      <c r="G95" s="104">
        <v>0</v>
      </c>
      <c r="H95" s="104">
        <v>991506</v>
      </c>
      <c r="I95" s="102" t="s">
        <v>167</v>
      </c>
    </row>
    <row r="96" spans="1:9" x14ac:dyDescent="0.2">
      <c r="A96" s="18" t="s">
        <v>16</v>
      </c>
      <c r="B96" s="11" t="s">
        <v>91</v>
      </c>
      <c r="C96" s="3" t="s">
        <v>95</v>
      </c>
      <c r="D96" s="19">
        <v>540</v>
      </c>
      <c r="E96" s="13">
        <v>4217</v>
      </c>
      <c r="F96" s="13">
        <v>59211</v>
      </c>
      <c r="G96" s="13">
        <v>0</v>
      </c>
      <c r="H96" s="13">
        <v>474086</v>
      </c>
      <c r="I96" s="3" t="s">
        <v>167</v>
      </c>
    </row>
    <row r="97" spans="1:9" x14ac:dyDescent="0.2">
      <c r="A97" s="100" t="s">
        <v>14</v>
      </c>
      <c r="B97" s="101" t="s">
        <v>91</v>
      </c>
      <c r="C97" s="102" t="s">
        <v>95</v>
      </c>
      <c r="D97" s="103">
        <v>1060.5999999999992</v>
      </c>
      <c r="E97" s="104">
        <v>0</v>
      </c>
      <c r="F97" s="104">
        <v>0</v>
      </c>
      <c r="G97" s="104">
        <v>0</v>
      </c>
      <c r="H97" s="104">
        <v>959568</v>
      </c>
      <c r="I97" s="102" t="s">
        <v>167</v>
      </c>
    </row>
    <row r="98" spans="1:9" x14ac:dyDescent="0.2">
      <c r="A98" s="18" t="s">
        <v>112</v>
      </c>
      <c r="B98" s="11" t="s">
        <v>91</v>
      </c>
      <c r="C98" s="3" t="s">
        <v>95</v>
      </c>
      <c r="D98" s="19">
        <v>180.13333333333333</v>
      </c>
      <c r="E98" s="13">
        <v>0</v>
      </c>
      <c r="F98" s="13">
        <v>84720</v>
      </c>
      <c r="G98" s="13">
        <v>0</v>
      </c>
      <c r="H98" s="13">
        <v>139328</v>
      </c>
      <c r="I98" s="3" t="s">
        <v>167</v>
      </c>
    </row>
    <row r="99" spans="1:9" x14ac:dyDescent="0.2">
      <c r="A99" s="100" t="s">
        <v>161</v>
      </c>
      <c r="B99" s="101" t="s">
        <v>91</v>
      </c>
      <c r="C99" s="102" t="s">
        <v>95</v>
      </c>
      <c r="D99" s="103">
        <v>588</v>
      </c>
      <c r="E99" s="104">
        <v>6591</v>
      </c>
      <c r="F99" s="104">
        <v>150871</v>
      </c>
      <c r="G99" s="104">
        <v>7600</v>
      </c>
      <c r="H99" s="104">
        <v>508480</v>
      </c>
      <c r="I99" s="102" t="s">
        <v>167</v>
      </c>
    </row>
    <row r="100" spans="1:9" x14ac:dyDescent="0.2">
      <c r="A100" s="18" t="s">
        <v>26</v>
      </c>
      <c r="B100" s="11" t="s">
        <v>91</v>
      </c>
      <c r="C100" s="3" t="s">
        <v>95</v>
      </c>
      <c r="D100" s="19">
        <v>540</v>
      </c>
      <c r="E100" s="13">
        <v>10396</v>
      </c>
      <c r="F100" s="13">
        <v>101822</v>
      </c>
      <c r="G100" s="13">
        <v>0</v>
      </c>
      <c r="H100" s="13">
        <v>497934</v>
      </c>
      <c r="I100" s="3" t="s">
        <v>167</v>
      </c>
    </row>
    <row r="101" spans="1:9" x14ac:dyDescent="0.2">
      <c r="A101" s="100" t="s">
        <v>162</v>
      </c>
      <c r="B101" s="101" t="s">
        <v>91</v>
      </c>
      <c r="C101" s="102" t="s">
        <v>95</v>
      </c>
      <c r="D101" s="103">
        <v>740</v>
      </c>
      <c r="E101" s="104">
        <v>12778</v>
      </c>
      <c r="F101" s="104">
        <v>273692</v>
      </c>
      <c r="G101" s="104">
        <v>0</v>
      </c>
      <c r="H101" s="104">
        <v>671972</v>
      </c>
      <c r="I101" s="102" t="s">
        <v>167</v>
      </c>
    </row>
    <row r="102" spans="1:9" x14ac:dyDescent="0.2">
      <c r="A102" s="18" t="s">
        <v>163</v>
      </c>
      <c r="B102" s="11" t="s">
        <v>91</v>
      </c>
      <c r="C102" s="3" t="s">
        <v>95</v>
      </c>
      <c r="D102" s="19">
        <v>487.5</v>
      </c>
      <c r="E102" s="13">
        <v>0</v>
      </c>
      <c r="F102" s="13">
        <v>0</v>
      </c>
      <c r="G102" s="13">
        <v>0</v>
      </c>
      <c r="H102" s="13">
        <v>373113</v>
      </c>
      <c r="I102" s="3" t="s">
        <v>167</v>
      </c>
    </row>
    <row r="103" spans="1:9" x14ac:dyDescent="0.2">
      <c r="A103" s="100" t="s">
        <v>166</v>
      </c>
      <c r="B103" s="101" t="s">
        <v>91</v>
      </c>
      <c r="C103" s="102" t="s">
        <v>95</v>
      </c>
      <c r="D103" s="103">
        <v>22.716666666666669</v>
      </c>
      <c r="E103" s="104">
        <v>0</v>
      </c>
      <c r="F103" s="104">
        <v>2020</v>
      </c>
      <c r="G103" s="104">
        <v>0</v>
      </c>
      <c r="H103" s="104">
        <v>17570</v>
      </c>
      <c r="I103" s="102" t="s">
        <v>167</v>
      </c>
    </row>
    <row r="104" spans="1:9" x14ac:dyDescent="0.2">
      <c r="A104" s="18" t="s">
        <v>123</v>
      </c>
      <c r="B104" s="11" t="s">
        <v>91</v>
      </c>
      <c r="C104" s="3" t="s">
        <v>95</v>
      </c>
      <c r="D104" s="19">
        <v>880.86666666666588</v>
      </c>
      <c r="E104" s="13">
        <v>7425</v>
      </c>
      <c r="F104" s="13">
        <v>153368</v>
      </c>
      <c r="G104" s="13">
        <v>0</v>
      </c>
      <c r="H104" s="13">
        <v>707480</v>
      </c>
      <c r="I104" s="3" t="s">
        <v>167</v>
      </c>
    </row>
    <row r="105" spans="1:9" x14ac:dyDescent="0.2">
      <c r="A105" s="100" t="s">
        <v>8</v>
      </c>
      <c r="B105" s="101" t="s">
        <v>89</v>
      </c>
      <c r="C105" s="102" t="s">
        <v>95</v>
      </c>
      <c r="D105" s="103">
        <v>3573.1500000000015</v>
      </c>
      <c r="E105" s="104">
        <v>0</v>
      </c>
      <c r="F105" s="104">
        <v>839699</v>
      </c>
      <c r="G105" s="104">
        <v>0</v>
      </c>
      <c r="H105" s="104">
        <v>2419611</v>
      </c>
      <c r="I105" s="102" t="s">
        <v>167</v>
      </c>
    </row>
    <row r="106" spans="1:9" x14ac:dyDescent="0.2">
      <c r="A106" s="18" t="s">
        <v>6</v>
      </c>
      <c r="B106" s="11" t="s">
        <v>89</v>
      </c>
      <c r="C106" s="3" t="s">
        <v>95</v>
      </c>
      <c r="D106" s="19">
        <v>9399.2833333333783</v>
      </c>
      <c r="E106" s="13">
        <v>246604.87839291687</v>
      </c>
      <c r="F106" s="13">
        <v>11127422.882237751</v>
      </c>
      <c r="G106" s="13">
        <v>0</v>
      </c>
      <c r="H106" s="13">
        <v>5973622</v>
      </c>
      <c r="I106" s="3" t="s">
        <v>167</v>
      </c>
    </row>
    <row r="107" spans="1:9" x14ac:dyDescent="0.2">
      <c r="A107" s="100" t="s">
        <v>164</v>
      </c>
      <c r="B107" s="101" t="s">
        <v>89</v>
      </c>
      <c r="C107" s="102" t="s">
        <v>95</v>
      </c>
      <c r="D107" s="103">
        <v>18</v>
      </c>
      <c r="E107" s="104">
        <v>0</v>
      </c>
      <c r="F107" s="104">
        <v>0</v>
      </c>
      <c r="G107" s="104">
        <v>0</v>
      </c>
      <c r="H107" s="104">
        <v>12318</v>
      </c>
      <c r="I107" s="102" t="s">
        <v>167</v>
      </c>
    </row>
    <row r="108" spans="1:9" x14ac:dyDescent="0.2">
      <c r="A108" s="18" t="s">
        <v>31</v>
      </c>
      <c r="B108" s="11" t="s">
        <v>89</v>
      </c>
      <c r="C108" s="3" t="s">
        <v>95</v>
      </c>
      <c r="D108" s="19">
        <v>46.5</v>
      </c>
      <c r="E108" s="13">
        <v>0</v>
      </c>
      <c r="F108" s="13">
        <v>0</v>
      </c>
      <c r="G108" s="13">
        <v>0</v>
      </c>
      <c r="H108" s="13">
        <v>33873</v>
      </c>
      <c r="I108" s="3" t="s">
        <v>167</v>
      </c>
    </row>
    <row r="109" spans="1:9" x14ac:dyDescent="0.2">
      <c r="A109" s="100" t="s">
        <v>7</v>
      </c>
      <c r="B109" s="101" t="s">
        <v>89</v>
      </c>
      <c r="C109" s="102" t="s">
        <v>95</v>
      </c>
      <c r="D109" s="103">
        <v>10078.400000000027</v>
      </c>
      <c r="E109" s="104">
        <v>50074</v>
      </c>
      <c r="F109" s="104">
        <v>2722706</v>
      </c>
      <c r="G109" s="104">
        <v>0</v>
      </c>
      <c r="H109" s="104">
        <v>6612446</v>
      </c>
      <c r="I109" s="102" t="s">
        <v>167</v>
      </c>
    </row>
    <row r="110" spans="1:9" x14ac:dyDescent="0.2">
      <c r="A110" s="18" t="s">
        <v>86</v>
      </c>
      <c r="B110" s="11" t="s">
        <v>89</v>
      </c>
      <c r="C110" s="3" t="s">
        <v>95</v>
      </c>
      <c r="D110" s="19">
        <v>1771.2666666666639</v>
      </c>
      <c r="E110" s="13">
        <v>0</v>
      </c>
      <c r="F110" s="13">
        <v>1649151.6605231129</v>
      </c>
      <c r="G110" s="13">
        <v>0</v>
      </c>
      <c r="H110" s="13">
        <v>960041</v>
      </c>
      <c r="I110" s="3" t="s">
        <v>167</v>
      </c>
    </row>
    <row r="111" spans="1:9" x14ac:dyDescent="0.2">
      <c r="A111" s="100" t="s">
        <v>11</v>
      </c>
      <c r="B111" s="101" t="s">
        <v>89</v>
      </c>
      <c r="C111" s="102" t="s">
        <v>95</v>
      </c>
      <c r="D111" s="103">
        <v>367</v>
      </c>
      <c r="E111" s="104">
        <v>0</v>
      </c>
      <c r="F111" s="104">
        <v>0</v>
      </c>
      <c r="G111" s="104">
        <v>0</v>
      </c>
      <c r="H111" s="104">
        <v>283497</v>
      </c>
      <c r="I111" s="102" t="s">
        <v>167</v>
      </c>
    </row>
    <row r="112" spans="1:9" x14ac:dyDescent="0.2">
      <c r="A112" s="18" t="s">
        <v>10</v>
      </c>
      <c r="B112" s="11" t="s">
        <v>89</v>
      </c>
      <c r="C112" s="3" t="s">
        <v>95</v>
      </c>
      <c r="D112" s="19">
        <v>807.19999999999982</v>
      </c>
      <c r="E112" s="13">
        <v>0</v>
      </c>
      <c r="F112" s="13">
        <v>436100</v>
      </c>
      <c r="G112" s="13">
        <v>0</v>
      </c>
      <c r="H112" s="13">
        <v>582744</v>
      </c>
      <c r="I112" s="3" t="s">
        <v>167</v>
      </c>
    </row>
    <row r="113" spans="1:9" x14ac:dyDescent="0.2">
      <c r="A113" s="100" t="s">
        <v>34</v>
      </c>
      <c r="B113" s="101" t="s">
        <v>89</v>
      </c>
      <c r="C113" s="102" t="s">
        <v>95</v>
      </c>
      <c r="D113" s="103">
        <v>1169.1000000000004</v>
      </c>
      <c r="E113" s="104">
        <v>0</v>
      </c>
      <c r="F113" s="104">
        <v>235372</v>
      </c>
      <c r="G113" s="104">
        <v>0</v>
      </c>
      <c r="H113" s="104">
        <v>824710</v>
      </c>
      <c r="I113" s="102" t="s">
        <v>167</v>
      </c>
    </row>
    <row r="114" spans="1:9" x14ac:dyDescent="0.2">
      <c r="A114" s="18" t="s">
        <v>35</v>
      </c>
      <c r="B114" s="11" t="s">
        <v>89</v>
      </c>
      <c r="C114" s="3" t="s">
        <v>95</v>
      </c>
      <c r="D114" s="19">
        <v>1488.6333333333334</v>
      </c>
      <c r="E114" s="13">
        <v>0</v>
      </c>
      <c r="F114" s="13">
        <v>720190</v>
      </c>
      <c r="G114" s="13">
        <v>0</v>
      </c>
      <c r="H114" s="13">
        <v>951348</v>
      </c>
      <c r="I114" s="3" t="s">
        <v>167</v>
      </c>
    </row>
    <row r="115" spans="1:9" x14ac:dyDescent="0.2">
      <c r="A115" s="100" t="s">
        <v>113</v>
      </c>
      <c r="B115" s="101" t="s">
        <v>89</v>
      </c>
      <c r="C115" s="102" t="s">
        <v>95</v>
      </c>
      <c r="D115" s="103">
        <v>407.33333333333326</v>
      </c>
      <c r="E115" s="104">
        <v>0</v>
      </c>
      <c r="F115" s="104">
        <v>293726.52074992488</v>
      </c>
      <c r="G115" s="104">
        <v>0</v>
      </c>
      <c r="H115" s="104">
        <v>205606</v>
      </c>
      <c r="I115" s="102" t="s">
        <v>167</v>
      </c>
    </row>
    <row r="116" spans="1:9" x14ac:dyDescent="0.2">
      <c r="A116" s="18" t="s">
        <v>50</v>
      </c>
      <c r="B116" s="11" t="s">
        <v>89</v>
      </c>
      <c r="C116" s="3" t="s">
        <v>95</v>
      </c>
      <c r="D116" s="19">
        <v>553.4000000000002</v>
      </c>
      <c r="E116" s="13">
        <v>0</v>
      </c>
      <c r="F116" s="13">
        <v>556289.32263355632</v>
      </c>
      <c r="G116" s="13">
        <v>0</v>
      </c>
      <c r="H116" s="13">
        <v>288195</v>
      </c>
      <c r="I116" s="3" t="s">
        <v>167</v>
      </c>
    </row>
    <row r="117" spans="1:9" x14ac:dyDescent="0.2">
      <c r="A117" s="100" t="s">
        <v>57</v>
      </c>
      <c r="B117" s="101" t="s">
        <v>89</v>
      </c>
      <c r="C117" s="102" t="s">
        <v>95</v>
      </c>
      <c r="D117" s="103">
        <v>2174.0666666666643</v>
      </c>
      <c r="E117" s="104">
        <v>0</v>
      </c>
      <c r="F117" s="104">
        <v>870270</v>
      </c>
      <c r="G117" s="104">
        <v>0</v>
      </c>
      <c r="H117" s="104">
        <v>1337148</v>
      </c>
      <c r="I117" s="102" t="s">
        <v>167</v>
      </c>
    </row>
    <row r="118" spans="1:9" x14ac:dyDescent="0.2">
      <c r="A118" s="18" t="s">
        <v>13</v>
      </c>
      <c r="B118" s="11" t="s">
        <v>89</v>
      </c>
      <c r="C118" s="3" t="s">
        <v>95</v>
      </c>
      <c r="D118" s="19">
        <v>994.16666666666606</v>
      </c>
      <c r="E118" s="13">
        <v>0</v>
      </c>
      <c r="F118" s="13">
        <v>272064.48159999994</v>
      </c>
      <c r="G118" s="13">
        <v>0</v>
      </c>
      <c r="H118" s="13">
        <v>510070</v>
      </c>
      <c r="I118" s="3" t="s">
        <v>167</v>
      </c>
    </row>
    <row r="119" spans="1:9" x14ac:dyDescent="0.2">
      <c r="A119" s="100" t="s">
        <v>135</v>
      </c>
      <c r="B119" s="101" t="s">
        <v>89</v>
      </c>
      <c r="C119" s="102" t="s">
        <v>95</v>
      </c>
      <c r="D119" s="103">
        <v>779.09999999999968</v>
      </c>
      <c r="E119" s="104">
        <v>0</v>
      </c>
      <c r="F119" s="104">
        <v>189575</v>
      </c>
      <c r="G119" s="104">
        <v>0</v>
      </c>
      <c r="H119" s="104">
        <v>586574</v>
      </c>
      <c r="I119" s="102" t="s">
        <v>167</v>
      </c>
    </row>
    <row r="120" spans="1:9" x14ac:dyDescent="0.2">
      <c r="A120" s="18" t="s">
        <v>52</v>
      </c>
      <c r="B120" s="11" t="s">
        <v>89</v>
      </c>
      <c r="C120" s="3" t="s">
        <v>95</v>
      </c>
      <c r="D120" s="19">
        <v>6289.6000000000095</v>
      </c>
      <c r="E120" s="13">
        <v>2569</v>
      </c>
      <c r="F120" s="13">
        <v>1731338</v>
      </c>
      <c r="G120" s="13">
        <v>0</v>
      </c>
      <c r="H120" s="13">
        <v>4595913</v>
      </c>
      <c r="I120" s="3" t="s">
        <v>167</v>
      </c>
    </row>
    <row r="121" spans="1:9" x14ac:dyDescent="0.2">
      <c r="A121" s="100" t="s">
        <v>156</v>
      </c>
      <c r="B121" s="101" t="s">
        <v>89</v>
      </c>
      <c r="C121" s="102" t="s">
        <v>95</v>
      </c>
      <c r="D121" s="103">
        <v>358</v>
      </c>
      <c r="E121" s="104">
        <v>0</v>
      </c>
      <c r="F121" s="104">
        <v>0</v>
      </c>
      <c r="G121" s="104">
        <v>0</v>
      </c>
      <c r="H121" s="104">
        <v>254784</v>
      </c>
      <c r="I121" s="102" t="s">
        <v>167</v>
      </c>
    </row>
    <row r="122" spans="1:9" x14ac:dyDescent="0.2">
      <c r="A122" s="18" t="s">
        <v>87</v>
      </c>
      <c r="B122" s="11" t="s">
        <v>90</v>
      </c>
      <c r="C122" s="3" t="s">
        <v>95</v>
      </c>
      <c r="D122" s="19">
        <v>189.66666666666669</v>
      </c>
      <c r="E122" s="13">
        <v>0</v>
      </c>
      <c r="F122" s="13">
        <v>67124</v>
      </c>
      <c r="G122" s="13">
        <v>0</v>
      </c>
      <c r="H122" s="13">
        <v>151140</v>
      </c>
      <c r="I122" s="3" t="s">
        <v>167</v>
      </c>
    </row>
    <row r="123" spans="1:9" x14ac:dyDescent="0.2">
      <c r="A123" s="100" t="s">
        <v>42</v>
      </c>
      <c r="B123" s="101" t="s">
        <v>90</v>
      </c>
      <c r="C123" s="102" t="s">
        <v>95</v>
      </c>
      <c r="D123" s="103">
        <v>94.883333333333354</v>
      </c>
      <c r="E123" s="104">
        <v>0</v>
      </c>
      <c r="F123" s="104">
        <v>46452</v>
      </c>
      <c r="G123" s="104">
        <v>132</v>
      </c>
      <c r="H123" s="104">
        <v>72704</v>
      </c>
      <c r="I123" s="102" t="s">
        <v>167</v>
      </c>
    </row>
    <row r="124" spans="1:9" x14ac:dyDescent="0.2">
      <c r="A124" s="18" t="s">
        <v>157</v>
      </c>
      <c r="B124" s="11" t="s">
        <v>90</v>
      </c>
      <c r="C124" s="3" t="s">
        <v>95</v>
      </c>
      <c r="D124" s="19">
        <v>433.49999999999972</v>
      </c>
      <c r="E124" s="13">
        <v>1880</v>
      </c>
      <c r="F124" s="13">
        <v>146535</v>
      </c>
      <c r="G124" s="13">
        <v>0</v>
      </c>
      <c r="H124" s="13">
        <v>310396</v>
      </c>
      <c r="I124" s="3" t="s">
        <v>167</v>
      </c>
    </row>
    <row r="125" spans="1:9" x14ac:dyDescent="0.2">
      <c r="A125" s="100" t="s">
        <v>158</v>
      </c>
      <c r="B125" s="101" t="s">
        <v>90</v>
      </c>
      <c r="C125" s="102" t="s">
        <v>95</v>
      </c>
      <c r="D125" s="103">
        <v>1139.4666666666576</v>
      </c>
      <c r="E125" s="104">
        <v>0</v>
      </c>
      <c r="F125" s="104">
        <v>784006</v>
      </c>
      <c r="G125" s="104">
        <v>1600</v>
      </c>
      <c r="H125" s="104">
        <v>735384</v>
      </c>
      <c r="I125" s="102" t="s">
        <v>167</v>
      </c>
    </row>
    <row r="126" spans="1:9" x14ac:dyDescent="0.2">
      <c r="A126" s="18" t="s">
        <v>159</v>
      </c>
      <c r="B126" s="11" t="s">
        <v>90</v>
      </c>
      <c r="C126" s="3" t="s">
        <v>95</v>
      </c>
      <c r="D126" s="19">
        <v>56.04999999999999</v>
      </c>
      <c r="E126" s="13">
        <v>0</v>
      </c>
      <c r="F126" s="13">
        <v>0</v>
      </c>
      <c r="G126" s="13">
        <v>0</v>
      </c>
      <c r="H126" s="13">
        <v>38016</v>
      </c>
      <c r="I126" s="3" t="s">
        <v>167</v>
      </c>
    </row>
    <row r="127" spans="1:9" x14ac:dyDescent="0.2">
      <c r="A127" s="100" t="s">
        <v>165</v>
      </c>
      <c r="B127" s="101" t="s">
        <v>90</v>
      </c>
      <c r="C127" s="102" t="s">
        <v>95</v>
      </c>
      <c r="D127" s="103">
        <v>125</v>
      </c>
      <c r="E127" s="104">
        <v>0</v>
      </c>
      <c r="F127" s="104">
        <v>41660</v>
      </c>
      <c r="G127" s="104">
        <v>0</v>
      </c>
      <c r="H127" s="104">
        <v>93915</v>
      </c>
      <c r="I127" s="102" t="s">
        <v>167</v>
      </c>
    </row>
    <row r="128" spans="1:9" x14ac:dyDescent="0.2">
      <c r="A128" s="18" t="s">
        <v>15</v>
      </c>
      <c r="B128" s="11" t="s">
        <v>90</v>
      </c>
      <c r="C128" s="3" t="s">
        <v>95</v>
      </c>
      <c r="D128" s="19">
        <v>551.5</v>
      </c>
      <c r="E128" s="13">
        <v>0</v>
      </c>
      <c r="F128" s="13">
        <v>124046</v>
      </c>
      <c r="G128" s="13">
        <v>32</v>
      </c>
      <c r="H128" s="13">
        <v>418102</v>
      </c>
      <c r="I128" s="3" t="s">
        <v>167</v>
      </c>
    </row>
    <row r="129" spans="1:9" x14ac:dyDescent="0.2">
      <c r="A129" s="100" t="s">
        <v>137</v>
      </c>
      <c r="B129" s="101" t="s">
        <v>90</v>
      </c>
      <c r="C129" s="102" t="s">
        <v>95</v>
      </c>
      <c r="D129" s="103">
        <v>152.6</v>
      </c>
      <c r="E129" s="104">
        <v>0</v>
      </c>
      <c r="F129" s="104">
        <v>28212</v>
      </c>
      <c r="G129" s="104">
        <v>429</v>
      </c>
      <c r="H129" s="104">
        <v>106652</v>
      </c>
      <c r="I129" s="102" t="s">
        <v>167</v>
      </c>
    </row>
    <row r="130" spans="1:9" x14ac:dyDescent="0.2">
      <c r="A130" s="18" t="s">
        <v>27</v>
      </c>
      <c r="B130" s="11" t="s">
        <v>90</v>
      </c>
      <c r="C130" s="3" t="s">
        <v>95</v>
      </c>
      <c r="D130" s="19">
        <v>40</v>
      </c>
      <c r="E130" s="13">
        <v>6421</v>
      </c>
      <c r="F130" s="13">
        <v>20110</v>
      </c>
      <c r="G130" s="13">
        <v>0</v>
      </c>
      <c r="H130" s="13">
        <v>25160</v>
      </c>
      <c r="I130" s="3" t="s">
        <v>167</v>
      </c>
    </row>
    <row r="131" spans="1:9" x14ac:dyDescent="0.2">
      <c r="A131" s="100" t="s">
        <v>160</v>
      </c>
      <c r="B131" s="101" t="s">
        <v>90</v>
      </c>
      <c r="C131" s="102" t="s">
        <v>95</v>
      </c>
      <c r="D131" s="103">
        <v>229</v>
      </c>
      <c r="E131" s="104">
        <v>0</v>
      </c>
      <c r="F131" s="104">
        <v>46838</v>
      </c>
      <c r="G131" s="104">
        <v>76</v>
      </c>
      <c r="H131" s="104">
        <v>192998</v>
      </c>
      <c r="I131" s="102" t="s">
        <v>167</v>
      </c>
    </row>
    <row r="132" spans="1:9" x14ac:dyDescent="0.2">
      <c r="A132" s="18" t="s">
        <v>51</v>
      </c>
      <c r="B132" s="11" t="s">
        <v>90</v>
      </c>
      <c r="C132" s="3" t="s">
        <v>95</v>
      </c>
      <c r="D132" s="19">
        <v>47.15</v>
      </c>
      <c r="E132" s="13">
        <v>0</v>
      </c>
      <c r="F132" s="13">
        <v>601.20000000000005</v>
      </c>
      <c r="G132" s="13">
        <v>0</v>
      </c>
      <c r="H132" s="13">
        <v>18260</v>
      </c>
      <c r="I132" s="3" t="s">
        <v>167</v>
      </c>
    </row>
    <row r="133" spans="1:9" x14ac:dyDescent="0.2">
      <c r="A133" s="100" t="s">
        <v>114</v>
      </c>
      <c r="B133" s="101" t="s">
        <v>90</v>
      </c>
      <c r="C133" s="102" t="s">
        <v>95</v>
      </c>
      <c r="D133" s="103">
        <v>156.69999999999999</v>
      </c>
      <c r="E133" s="104">
        <v>0</v>
      </c>
      <c r="F133" s="104">
        <v>58710</v>
      </c>
      <c r="G133" s="104">
        <v>0</v>
      </c>
      <c r="H133" s="104">
        <v>108672</v>
      </c>
      <c r="I133" s="102" t="s">
        <v>167</v>
      </c>
    </row>
    <row r="134" spans="1:9" x14ac:dyDescent="0.2">
      <c r="A134" s="18" t="s">
        <v>9</v>
      </c>
      <c r="B134" s="11" t="s">
        <v>92</v>
      </c>
      <c r="C134" s="3" t="s">
        <v>95</v>
      </c>
      <c r="D134" s="19">
        <v>104.36666666666667</v>
      </c>
      <c r="E134" s="13">
        <v>1221</v>
      </c>
      <c r="F134" s="13">
        <v>25793</v>
      </c>
      <c r="G134" s="13">
        <v>0</v>
      </c>
      <c r="H134" s="13">
        <v>71324</v>
      </c>
      <c r="I134" s="3" t="s">
        <v>167</v>
      </c>
    </row>
    <row r="135" spans="1:9" x14ac:dyDescent="0.2">
      <c r="A135" s="100" t="s">
        <v>40</v>
      </c>
      <c r="B135" s="101" t="s">
        <v>92</v>
      </c>
      <c r="C135" s="102" t="s">
        <v>95</v>
      </c>
      <c r="D135" s="103">
        <v>34.4</v>
      </c>
      <c r="E135" s="104">
        <v>0</v>
      </c>
      <c r="F135" s="104">
        <v>16949</v>
      </c>
      <c r="G135" s="104">
        <v>0</v>
      </c>
      <c r="H135" s="104">
        <v>27780</v>
      </c>
      <c r="I135" s="102" t="s">
        <v>167</v>
      </c>
    </row>
    <row r="136" spans="1:9" x14ac:dyDescent="0.2">
      <c r="A136" s="18" t="s">
        <v>124</v>
      </c>
      <c r="B136" s="11" t="s">
        <v>92</v>
      </c>
      <c r="C136" s="3" t="s">
        <v>95</v>
      </c>
      <c r="D136" s="19">
        <v>10.3</v>
      </c>
      <c r="E136" s="13">
        <v>0</v>
      </c>
      <c r="F136" s="13">
        <v>3893</v>
      </c>
      <c r="G136" s="13">
        <v>0</v>
      </c>
      <c r="H136" s="13">
        <v>8373</v>
      </c>
      <c r="I136" s="3" t="s">
        <v>167</v>
      </c>
    </row>
    <row r="137" spans="1:9" x14ac:dyDescent="0.2">
      <c r="A137" s="100" t="s">
        <v>28</v>
      </c>
      <c r="B137" s="101" t="s">
        <v>92</v>
      </c>
      <c r="C137" s="102" t="s">
        <v>95</v>
      </c>
      <c r="D137" s="103">
        <v>59.199999999999996</v>
      </c>
      <c r="E137" s="104">
        <v>0</v>
      </c>
      <c r="F137" s="104">
        <v>36295</v>
      </c>
      <c r="G137" s="104">
        <v>0</v>
      </c>
      <c r="H137" s="104">
        <v>47627</v>
      </c>
      <c r="I137" s="102" t="s">
        <v>167</v>
      </c>
    </row>
    <row r="138" spans="1:9" x14ac:dyDescent="0.2">
      <c r="A138" s="18" t="s">
        <v>111</v>
      </c>
      <c r="B138" s="11" t="s">
        <v>93</v>
      </c>
      <c r="C138" s="3" t="s">
        <v>95</v>
      </c>
      <c r="D138" s="19">
        <v>725.25</v>
      </c>
      <c r="E138" s="13">
        <v>18300</v>
      </c>
      <c r="F138" s="13">
        <v>40064</v>
      </c>
      <c r="G138" s="13">
        <v>0</v>
      </c>
      <c r="H138" s="13">
        <v>631232</v>
      </c>
      <c r="I138" s="3" t="s">
        <v>167</v>
      </c>
    </row>
    <row r="139" spans="1:9" x14ac:dyDescent="0.2">
      <c r="A139" s="100" t="s">
        <v>54</v>
      </c>
      <c r="B139" s="101" t="s">
        <v>93</v>
      </c>
      <c r="C139" s="102" t="s">
        <v>95</v>
      </c>
      <c r="D139" s="103">
        <v>3410.4166666666679</v>
      </c>
      <c r="E139" s="104">
        <v>0</v>
      </c>
      <c r="F139" s="104">
        <v>0</v>
      </c>
      <c r="G139" s="104">
        <v>0</v>
      </c>
      <c r="H139" s="104">
        <v>1118240</v>
      </c>
      <c r="I139" s="102" t="s">
        <v>167</v>
      </c>
    </row>
    <row r="140" spans="1:9" x14ac:dyDescent="0.2">
      <c r="A140" s="18" t="s">
        <v>59</v>
      </c>
      <c r="B140" s="11" t="s">
        <v>93</v>
      </c>
      <c r="C140" s="3" t="s">
        <v>95</v>
      </c>
      <c r="D140" s="19">
        <v>1610.5833333333333</v>
      </c>
      <c r="E140" s="13">
        <v>0</v>
      </c>
      <c r="F140" s="13">
        <v>0</v>
      </c>
      <c r="G140" s="13">
        <v>0</v>
      </c>
      <c r="H140" s="13">
        <v>1104190</v>
      </c>
      <c r="I140" s="3" t="s">
        <v>167</v>
      </c>
    </row>
    <row r="141" spans="1:9" x14ac:dyDescent="0.2">
      <c r="A141" s="100" t="s">
        <v>110</v>
      </c>
      <c r="B141" s="101" t="s">
        <v>93</v>
      </c>
      <c r="C141" s="102" t="s">
        <v>95</v>
      </c>
      <c r="D141" s="103">
        <v>720</v>
      </c>
      <c r="E141" s="104">
        <v>0</v>
      </c>
      <c r="F141" s="104">
        <v>0</v>
      </c>
      <c r="G141" s="104">
        <v>0</v>
      </c>
      <c r="H141" s="104">
        <v>281952</v>
      </c>
      <c r="I141" s="102" t="s">
        <v>167</v>
      </c>
    </row>
    <row r="142" spans="1:9" ht="13.5" thickBot="1" x14ac:dyDescent="0.25">
      <c r="A142" s="99" t="s">
        <v>58</v>
      </c>
      <c r="B142" s="117" t="s">
        <v>93</v>
      </c>
      <c r="C142" s="118" t="s">
        <v>95</v>
      </c>
      <c r="D142" s="119">
        <v>968.58333333333258</v>
      </c>
      <c r="E142" s="120">
        <v>0</v>
      </c>
      <c r="F142" s="120">
        <v>0</v>
      </c>
      <c r="G142" s="120">
        <v>0</v>
      </c>
      <c r="H142" s="120">
        <v>834024</v>
      </c>
      <c r="I142" s="118" t="s">
        <v>167</v>
      </c>
    </row>
    <row r="143" spans="1:9" x14ac:dyDescent="0.2">
      <c r="A143" s="100" t="s">
        <v>56</v>
      </c>
      <c r="B143" s="101" t="s">
        <v>88</v>
      </c>
      <c r="C143" s="102" t="s">
        <v>94</v>
      </c>
      <c r="D143" s="103">
        <v>406.83333333333343</v>
      </c>
      <c r="E143" s="104">
        <v>82</v>
      </c>
      <c r="F143" s="104">
        <v>253666</v>
      </c>
      <c r="G143" s="104">
        <v>0</v>
      </c>
      <c r="H143" s="104">
        <v>175462</v>
      </c>
      <c r="I143" s="102" t="s">
        <v>173</v>
      </c>
    </row>
    <row r="144" spans="1:9" x14ac:dyDescent="0.2">
      <c r="A144" s="18" t="s">
        <v>3</v>
      </c>
      <c r="B144" s="11" t="s">
        <v>88</v>
      </c>
      <c r="C144" s="3" t="s">
        <v>94</v>
      </c>
      <c r="D144" s="19">
        <v>1105.4833333333338</v>
      </c>
      <c r="E144" s="13">
        <v>0</v>
      </c>
      <c r="F144" s="13">
        <v>146179</v>
      </c>
      <c r="G144" s="13">
        <v>0</v>
      </c>
      <c r="H144" s="13">
        <v>399503</v>
      </c>
      <c r="I144" s="3" t="s">
        <v>173</v>
      </c>
    </row>
    <row r="145" spans="1:9" x14ac:dyDescent="0.2">
      <c r="A145" s="100" t="s">
        <v>127</v>
      </c>
      <c r="B145" s="101" t="s">
        <v>88</v>
      </c>
      <c r="C145" s="102" t="s">
        <v>94</v>
      </c>
      <c r="D145" s="103">
        <v>7908.4000000000051</v>
      </c>
      <c r="E145" s="104">
        <v>4369</v>
      </c>
      <c r="F145" s="104">
        <v>4092796</v>
      </c>
      <c r="G145" s="104">
        <v>0</v>
      </c>
      <c r="H145" s="104">
        <v>4296394</v>
      </c>
      <c r="I145" s="102" t="s">
        <v>173</v>
      </c>
    </row>
    <row r="146" spans="1:9" x14ac:dyDescent="0.2">
      <c r="A146" s="18" t="s">
        <v>1</v>
      </c>
      <c r="B146" s="11" t="s">
        <v>88</v>
      </c>
      <c r="C146" s="3" t="s">
        <v>94</v>
      </c>
      <c r="D146" s="19">
        <v>7636.6833333333461</v>
      </c>
      <c r="E146" s="13">
        <v>490</v>
      </c>
      <c r="F146" s="13">
        <v>2963636</v>
      </c>
      <c r="G146" s="13">
        <v>0</v>
      </c>
      <c r="H146" s="13">
        <v>3426782</v>
      </c>
      <c r="I146" s="3" t="s">
        <v>173</v>
      </c>
    </row>
    <row r="147" spans="1:9" x14ac:dyDescent="0.2">
      <c r="A147" s="100" t="s">
        <v>153</v>
      </c>
      <c r="B147" s="101" t="s">
        <v>88</v>
      </c>
      <c r="C147" s="102" t="s">
        <v>94</v>
      </c>
      <c r="D147" s="103">
        <v>68.166666666666657</v>
      </c>
      <c r="E147" s="104">
        <v>0</v>
      </c>
      <c r="F147" s="104">
        <v>0</v>
      </c>
      <c r="G147" s="104">
        <v>0</v>
      </c>
      <c r="H147" s="104">
        <v>28528</v>
      </c>
      <c r="I147" s="102" t="s">
        <v>173</v>
      </c>
    </row>
    <row r="148" spans="1:9" x14ac:dyDescent="0.2">
      <c r="A148" s="18" t="s">
        <v>21</v>
      </c>
      <c r="B148" s="11" t="s">
        <v>88</v>
      </c>
      <c r="C148" s="3" t="s">
        <v>94</v>
      </c>
      <c r="D148" s="19">
        <v>533.08333333333337</v>
      </c>
      <c r="E148" s="13">
        <v>0</v>
      </c>
      <c r="F148" s="13">
        <v>0</v>
      </c>
      <c r="G148" s="13">
        <v>0</v>
      </c>
      <c r="H148" s="13">
        <v>258381</v>
      </c>
      <c r="I148" s="3" t="s">
        <v>173</v>
      </c>
    </row>
    <row r="149" spans="1:9" x14ac:dyDescent="0.2">
      <c r="A149" s="100" t="s">
        <v>5</v>
      </c>
      <c r="B149" s="101" t="s">
        <v>88</v>
      </c>
      <c r="C149" s="102" t="s">
        <v>94</v>
      </c>
      <c r="D149" s="103">
        <v>419.16666666666669</v>
      </c>
      <c r="E149" s="104">
        <v>0</v>
      </c>
      <c r="F149" s="104">
        <v>0</v>
      </c>
      <c r="G149" s="104">
        <v>0</v>
      </c>
      <c r="H149" s="104">
        <v>279906</v>
      </c>
      <c r="I149" s="102" t="s">
        <v>173</v>
      </c>
    </row>
    <row r="150" spans="1:9" x14ac:dyDescent="0.2">
      <c r="A150" s="18" t="s">
        <v>154</v>
      </c>
      <c r="B150" s="11" t="s">
        <v>88</v>
      </c>
      <c r="C150" s="3" t="s">
        <v>94</v>
      </c>
      <c r="D150" s="19">
        <v>69.849999999999994</v>
      </c>
      <c r="E150" s="13">
        <v>0</v>
      </c>
      <c r="F150" s="13">
        <v>0</v>
      </c>
      <c r="G150" s="13">
        <v>0</v>
      </c>
      <c r="H150" s="13">
        <v>25300</v>
      </c>
      <c r="I150" s="3" t="s">
        <v>173</v>
      </c>
    </row>
    <row r="151" spans="1:9" x14ac:dyDescent="0.2">
      <c r="A151" s="100" t="s">
        <v>55</v>
      </c>
      <c r="B151" s="101" t="s">
        <v>88</v>
      </c>
      <c r="C151" s="102" t="s">
        <v>94</v>
      </c>
      <c r="D151" s="103">
        <v>1033.6166666666672</v>
      </c>
      <c r="E151" s="104">
        <v>0</v>
      </c>
      <c r="F151" s="104">
        <v>468475</v>
      </c>
      <c r="G151" s="104">
        <v>0</v>
      </c>
      <c r="H151" s="104">
        <v>469357</v>
      </c>
      <c r="I151" s="102" t="s">
        <v>173</v>
      </c>
    </row>
    <row r="152" spans="1:9" x14ac:dyDescent="0.2">
      <c r="A152" s="18" t="s">
        <v>4</v>
      </c>
      <c r="B152" s="11" t="s">
        <v>88</v>
      </c>
      <c r="C152" s="3" t="s">
        <v>94</v>
      </c>
      <c r="D152" s="19">
        <v>9814.2999999999993</v>
      </c>
      <c r="E152" s="13">
        <v>0</v>
      </c>
      <c r="F152" s="13">
        <v>5853332</v>
      </c>
      <c r="G152" s="13">
        <v>0</v>
      </c>
      <c r="H152" s="13">
        <v>6750155</v>
      </c>
      <c r="I152" s="3" t="s">
        <v>173</v>
      </c>
    </row>
    <row r="153" spans="1:9" x14ac:dyDescent="0.2">
      <c r="A153" s="100" t="s">
        <v>155</v>
      </c>
      <c r="B153" s="101" t="s">
        <v>88</v>
      </c>
      <c r="C153" s="102" t="s">
        <v>94</v>
      </c>
      <c r="D153" s="103">
        <v>16109.200000000012</v>
      </c>
      <c r="E153" s="104">
        <v>0</v>
      </c>
      <c r="F153" s="104">
        <v>8875681</v>
      </c>
      <c r="G153" s="104">
        <v>0</v>
      </c>
      <c r="H153" s="104">
        <v>11566470</v>
      </c>
      <c r="I153" s="102" t="s">
        <v>173</v>
      </c>
    </row>
    <row r="154" spans="1:9" x14ac:dyDescent="0.2">
      <c r="A154" s="18" t="s">
        <v>3</v>
      </c>
      <c r="B154" s="11" t="s">
        <v>88</v>
      </c>
      <c r="C154" s="3" t="s">
        <v>95</v>
      </c>
      <c r="D154" s="19">
        <v>119.63333333333333</v>
      </c>
      <c r="E154" s="13">
        <v>0</v>
      </c>
      <c r="F154" s="13">
        <v>25823</v>
      </c>
      <c r="G154" s="13">
        <v>0</v>
      </c>
      <c r="H154" s="13">
        <v>49089</v>
      </c>
      <c r="I154" s="3" t="s">
        <v>173</v>
      </c>
    </row>
    <row r="155" spans="1:9" x14ac:dyDescent="0.2">
      <c r="A155" s="100" t="s">
        <v>127</v>
      </c>
      <c r="B155" s="101" t="s">
        <v>88</v>
      </c>
      <c r="C155" s="102" t="s">
        <v>95</v>
      </c>
      <c r="D155" s="103">
        <v>7121.2833333333356</v>
      </c>
      <c r="E155" s="104">
        <v>1171</v>
      </c>
      <c r="F155" s="104">
        <v>2585330</v>
      </c>
      <c r="G155" s="104">
        <v>0</v>
      </c>
      <c r="H155" s="104">
        <v>5122791</v>
      </c>
      <c r="I155" s="102" t="s">
        <v>173</v>
      </c>
    </row>
    <row r="156" spans="1:9" x14ac:dyDescent="0.2">
      <c r="A156" s="18" t="s">
        <v>1</v>
      </c>
      <c r="B156" s="11" t="s">
        <v>88</v>
      </c>
      <c r="C156" s="3" t="s">
        <v>95</v>
      </c>
      <c r="D156" s="19">
        <v>1663.4500000000012</v>
      </c>
      <c r="E156" s="13">
        <v>0</v>
      </c>
      <c r="F156" s="13">
        <v>604695</v>
      </c>
      <c r="G156" s="13">
        <v>0</v>
      </c>
      <c r="H156" s="13">
        <v>965822</v>
      </c>
      <c r="I156" s="3" t="s">
        <v>173</v>
      </c>
    </row>
    <row r="157" spans="1:9" x14ac:dyDescent="0.2">
      <c r="A157" s="100" t="s">
        <v>153</v>
      </c>
      <c r="B157" s="101" t="s">
        <v>88</v>
      </c>
      <c r="C157" s="102" t="s">
        <v>95</v>
      </c>
      <c r="D157" s="103">
        <v>841.00000000000011</v>
      </c>
      <c r="E157" s="104">
        <v>0</v>
      </c>
      <c r="F157" s="104">
        <v>0</v>
      </c>
      <c r="G157" s="104">
        <v>0</v>
      </c>
      <c r="H157" s="104">
        <v>571689</v>
      </c>
      <c r="I157" s="102" t="s">
        <v>173</v>
      </c>
    </row>
    <row r="158" spans="1:9" x14ac:dyDescent="0.2">
      <c r="A158" s="18" t="s">
        <v>21</v>
      </c>
      <c r="B158" s="11" t="s">
        <v>88</v>
      </c>
      <c r="C158" s="3" t="s">
        <v>95</v>
      </c>
      <c r="D158" s="19">
        <v>79.25</v>
      </c>
      <c r="E158" s="13">
        <v>0</v>
      </c>
      <c r="F158" s="13">
        <v>0</v>
      </c>
      <c r="G158" s="13">
        <v>0</v>
      </c>
      <c r="H158" s="13">
        <v>39807</v>
      </c>
      <c r="I158" s="3" t="s">
        <v>173</v>
      </c>
    </row>
    <row r="159" spans="1:9" x14ac:dyDescent="0.2">
      <c r="A159" s="100" t="s">
        <v>154</v>
      </c>
      <c r="B159" s="101" t="s">
        <v>88</v>
      </c>
      <c r="C159" s="102" t="s">
        <v>95</v>
      </c>
      <c r="D159" s="103">
        <v>938.11666666666679</v>
      </c>
      <c r="E159" s="104">
        <v>0</v>
      </c>
      <c r="F159" s="104">
        <v>0</v>
      </c>
      <c r="G159" s="104">
        <v>0</v>
      </c>
      <c r="H159" s="104">
        <v>619060</v>
      </c>
      <c r="I159" s="102" t="s">
        <v>173</v>
      </c>
    </row>
    <row r="160" spans="1:9" x14ac:dyDescent="0.2">
      <c r="A160" s="18" t="s">
        <v>4</v>
      </c>
      <c r="B160" s="11" t="s">
        <v>88</v>
      </c>
      <c r="C160" s="3" t="s">
        <v>95</v>
      </c>
      <c r="D160" s="19">
        <v>1012.8166666666671</v>
      </c>
      <c r="E160" s="13">
        <v>0</v>
      </c>
      <c r="F160" s="13">
        <v>890066</v>
      </c>
      <c r="G160" s="13">
        <v>0</v>
      </c>
      <c r="H160" s="13">
        <v>683371</v>
      </c>
      <c r="I160" s="3" t="s">
        <v>173</v>
      </c>
    </row>
    <row r="161" spans="1:9" x14ac:dyDescent="0.2">
      <c r="A161" s="100" t="s">
        <v>155</v>
      </c>
      <c r="B161" s="101" t="s">
        <v>88</v>
      </c>
      <c r="C161" s="102" t="s">
        <v>95</v>
      </c>
      <c r="D161" s="103">
        <v>3851.8666666666672</v>
      </c>
      <c r="E161" s="104">
        <v>0</v>
      </c>
      <c r="F161" s="104">
        <v>2548104</v>
      </c>
      <c r="G161" s="104">
        <v>0</v>
      </c>
      <c r="H161" s="104">
        <v>2846285</v>
      </c>
      <c r="I161" s="102" t="s">
        <v>173</v>
      </c>
    </row>
    <row r="162" spans="1:9" x14ac:dyDescent="0.2">
      <c r="A162" s="18" t="s">
        <v>171</v>
      </c>
      <c r="B162" s="11" t="s">
        <v>91</v>
      </c>
      <c r="C162" s="3" t="s">
        <v>95</v>
      </c>
      <c r="D162" s="19">
        <v>17.166666666666664</v>
      </c>
      <c r="E162" s="13">
        <v>0</v>
      </c>
      <c r="F162" s="13">
        <v>5742</v>
      </c>
      <c r="G162" s="13">
        <v>0</v>
      </c>
      <c r="H162" s="13">
        <v>15946</v>
      </c>
      <c r="I162" s="3" t="s">
        <v>173</v>
      </c>
    </row>
    <row r="163" spans="1:9" x14ac:dyDescent="0.2">
      <c r="A163" s="100" t="s">
        <v>38</v>
      </c>
      <c r="B163" s="101" t="s">
        <v>91</v>
      </c>
      <c r="C163" s="102" t="s">
        <v>95</v>
      </c>
      <c r="D163" s="103">
        <v>1057</v>
      </c>
      <c r="E163" s="104">
        <v>8575</v>
      </c>
      <c r="F163" s="104">
        <v>197231</v>
      </c>
      <c r="G163" s="104">
        <v>0</v>
      </c>
      <c r="H163" s="104">
        <v>971468</v>
      </c>
      <c r="I163" s="102" t="s">
        <v>173</v>
      </c>
    </row>
    <row r="164" spans="1:9" x14ac:dyDescent="0.2">
      <c r="A164" s="18" t="s">
        <v>16</v>
      </c>
      <c r="B164" s="11" t="s">
        <v>91</v>
      </c>
      <c r="C164" s="3" t="s">
        <v>95</v>
      </c>
      <c r="D164" s="19">
        <v>680</v>
      </c>
      <c r="E164" s="13">
        <v>5686</v>
      </c>
      <c r="F164" s="13">
        <v>66844</v>
      </c>
      <c r="G164" s="13">
        <v>0</v>
      </c>
      <c r="H164" s="13">
        <v>598924</v>
      </c>
      <c r="I164" s="3" t="s">
        <v>173</v>
      </c>
    </row>
    <row r="165" spans="1:9" x14ac:dyDescent="0.2">
      <c r="A165" s="100" t="s">
        <v>14</v>
      </c>
      <c r="B165" s="101" t="s">
        <v>91</v>
      </c>
      <c r="C165" s="102" t="s">
        <v>95</v>
      </c>
      <c r="D165" s="103">
        <v>1105.8666666666657</v>
      </c>
      <c r="E165" s="104">
        <v>0</v>
      </c>
      <c r="F165" s="104">
        <v>0</v>
      </c>
      <c r="G165" s="104">
        <v>0</v>
      </c>
      <c r="H165" s="104">
        <v>1002014</v>
      </c>
      <c r="I165" s="102" t="s">
        <v>173</v>
      </c>
    </row>
    <row r="166" spans="1:9" x14ac:dyDescent="0.2">
      <c r="A166" s="18" t="s">
        <v>112</v>
      </c>
      <c r="B166" s="11" t="s">
        <v>91</v>
      </c>
      <c r="C166" s="3" t="s">
        <v>95</v>
      </c>
      <c r="D166" s="19">
        <v>225.16666666666669</v>
      </c>
      <c r="E166" s="13">
        <v>0</v>
      </c>
      <c r="F166" s="13">
        <v>100420</v>
      </c>
      <c r="G166" s="13">
        <v>0</v>
      </c>
      <c r="H166" s="13">
        <v>174160</v>
      </c>
      <c r="I166" s="3" t="s">
        <v>173</v>
      </c>
    </row>
    <row r="167" spans="1:9" x14ac:dyDescent="0.2">
      <c r="A167" s="100" t="s">
        <v>172</v>
      </c>
      <c r="B167" s="101" t="s">
        <v>91</v>
      </c>
      <c r="C167" s="102" t="s">
        <v>95</v>
      </c>
      <c r="D167" s="103">
        <v>66.949999999999989</v>
      </c>
      <c r="E167" s="104">
        <v>0</v>
      </c>
      <c r="F167" s="104">
        <v>36759</v>
      </c>
      <c r="G167" s="104">
        <v>0</v>
      </c>
      <c r="H167" s="104">
        <v>63784</v>
      </c>
      <c r="I167" s="102" t="s">
        <v>173</v>
      </c>
    </row>
    <row r="168" spans="1:9" x14ac:dyDescent="0.2">
      <c r="A168" s="18" t="s">
        <v>161</v>
      </c>
      <c r="B168" s="11" t="s">
        <v>91</v>
      </c>
      <c r="C168" s="3" t="s">
        <v>95</v>
      </c>
      <c r="D168" s="19">
        <v>672</v>
      </c>
      <c r="E168" s="13">
        <v>2537</v>
      </c>
      <c r="F168" s="13">
        <v>197187</v>
      </c>
      <c r="G168" s="13">
        <v>8772</v>
      </c>
      <c r="H168" s="13">
        <v>581120</v>
      </c>
      <c r="I168" s="3" t="s">
        <v>173</v>
      </c>
    </row>
    <row r="169" spans="1:9" x14ac:dyDescent="0.2">
      <c r="A169" s="100" t="s">
        <v>26</v>
      </c>
      <c r="B169" s="101" t="s">
        <v>91</v>
      </c>
      <c r="C169" s="102" t="s">
        <v>95</v>
      </c>
      <c r="D169" s="103">
        <v>800</v>
      </c>
      <c r="E169" s="104">
        <v>31201</v>
      </c>
      <c r="F169" s="104">
        <v>133922</v>
      </c>
      <c r="G169" s="104">
        <v>0</v>
      </c>
      <c r="H169" s="104">
        <v>737680</v>
      </c>
      <c r="I169" s="102" t="s">
        <v>173</v>
      </c>
    </row>
    <row r="170" spans="1:9" x14ac:dyDescent="0.2">
      <c r="A170" s="18" t="s">
        <v>162</v>
      </c>
      <c r="B170" s="11" t="s">
        <v>91</v>
      </c>
      <c r="C170" s="3" t="s">
        <v>95</v>
      </c>
      <c r="D170" s="19">
        <v>990</v>
      </c>
      <c r="E170" s="13">
        <v>17827</v>
      </c>
      <c r="F170" s="13">
        <v>390365</v>
      </c>
      <c r="G170" s="13">
        <v>0</v>
      </c>
      <c r="H170" s="13">
        <v>897889</v>
      </c>
      <c r="I170" s="3" t="s">
        <v>173</v>
      </c>
    </row>
    <row r="171" spans="1:9" x14ac:dyDescent="0.2">
      <c r="A171" s="100" t="s">
        <v>163</v>
      </c>
      <c r="B171" s="101" t="s">
        <v>91</v>
      </c>
      <c r="C171" s="102" t="s">
        <v>95</v>
      </c>
      <c r="D171" s="103">
        <v>500</v>
      </c>
      <c r="E171" s="104">
        <v>0</v>
      </c>
      <c r="F171" s="104">
        <v>0</v>
      </c>
      <c r="G171" s="104">
        <v>0</v>
      </c>
      <c r="H171" s="104">
        <v>382680</v>
      </c>
      <c r="I171" s="102" t="s">
        <v>173</v>
      </c>
    </row>
    <row r="172" spans="1:9" x14ac:dyDescent="0.2">
      <c r="A172" s="18" t="s">
        <v>166</v>
      </c>
      <c r="B172" s="11" t="s">
        <v>91</v>
      </c>
      <c r="C172" s="3" t="s">
        <v>95</v>
      </c>
      <c r="D172" s="19">
        <v>22.716666666666669</v>
      </c>
      <c r="E172" s="13">
        <v>0</v>
      </c>
      <c r="F172" s="13">
        <v>1140</v>
      </c>
      <c r="G172" s="13">
        <v>0</v>
      </c>
      <c r="H172" s="13">
        <v>17570</v>
      </c>
      <c r="I172" s="3" t="s">
        <v>173</v>
      </c>
    </row>
    <row r="173" spans="1:9" x14ac:dyDescent="0.2">
      <c r="A173" s="100" t="s">
        <v>175</v>
      </c>
      <c r="B173" s="101" t="s">
        <v>91</v>
      </c>
      <c r="C173" s="102" t="s">
        <v>95</v>
      </c>
      <c r="D173" s="103">
        <v>19.3</v>
      </c>
      <c r="E173" s="104">
        <v>0</v>
      </c>
      <c r="F173" s="104">
        <v>4761</v>
      </c>
      <c r="G173" s="104">
        <v>0</v>
      </c>
      <c r="H173" s="104">
        <v>15082</v>
      </c>
      <c r="I173" s="102" t="s">
        <v>173</v>
      </c>
    </row>
    <row r="174" spans="1:9" x14ac:dyDescent="0.2">
      <c r="A174" s="18" t="s">
        <v>123</v>
      </c>
      <c r="B174" s="11" t="s">
        <v>91</v>
      </c>
      <c r="C174" s="3" t="s">
        <v>95</v>
      </c>
      <c r="D174" s="19">
        <v>1047.6999999999991</v>
      </c>
      <c r="E174" s="13">
        <v>8836</v>
      </c>
      <c r="F174" s="13">
        <v>177753</v>
      </c>
      <c r="G174" s="13">
        <v>0</v>
      </c>
      <c r="H174" s="13">
        <v>840636</v>
      </c>
      <c r="I174" s="3" t="s">
        <v>173</v>
      </c>
    </row>
    <row r="175" spans="1:9" x14ac:dyDescent="0.2">
      <c r="A175" s="100" t="s">
        <v>8</v>
      </c>
      <c r="B175" s="101" t="s">
        <v>89</v>
      </c>
      <c r="C175" s="102" t="s">
        <v>95</v>
      </c>
      <c r="D175" s="103">
        <v>3303.5166666666655</v>
      </c>
      <c r="E175" s="104">
        <v>0</v>
      </c>
      <c r="F175" s="104">
        <v>1130315</v>
      </c>
      <c r="G175" s="104">
        <v>0</v>
      </c>
      <c r="H175" s="104">
        <v>2192284</v>
      </c>
      <c r="I175" s="102" t="s">
        <v>173</v>
      </c>
    </row>
    <row r="176" spans="1:9" x14ac:dyDescent="0.2">
      <c r="A176" s="18" t="s">
        <v>6</v>
      </c>
      <c r="B176" s="11" t="s">
        <v>89</v>
      </c>
      <c r="C176" s="3" t="s">
        <v>95</v>
      </c>
      <c r="D176" s="19">
        <v>11999.683333333149</v>
      </c>
      <c r="E176" s="13">
        <v>407081.6945625146</v>
      </c>
      <c r="F176" s="13">
        <v>21173638.423958059</v>
      </c>
      <c r="G176" s="13">
        <v>0</v>
      </c>
      <c r="H176" s="13">
        <v>7656197</v>
      </c>
      <c r="I176" s="3" t="s">
        <v>173</v>
      </c>
    </row>
    <row r="177" spans="1:9" x14ac:dyDescent="0.2">
      <c r="A177" s="100" t="s">
        <v>164</v>
      </c>
      <c r="B177" s="101" t="s">
        <v>89</v>
      </c>
      <c r="C177" s="102" t="s">
        <v>95</v>
      </c>
      <c r="D177" s="103">
        <v>24</v>
      </c>
      <c r="E177" s="104">
        <v>0</v>
      </c>
      <c r="F177" s="104">
        <v>0</v>
      </c>
      <c r="G177" s="104">
        <v>0</v>
      </c>
      <c r="H177" s="104">
        <v>16424</v>
      </c>
      <c r="I177" s="102" t="s">
        <v>173</v>
      </c>
    </row>
    <row r="178" spans="1:9" x14ac:dyDescent="0.2">
      <c r="A178" s="18" t="s">
        <v>31</v>
      </c>
      <c r="B178" s="11" t="s">
        <v>89</v>
      </c>
      <c r="C178" s="3" t="s">
        <v>95</v>
      </c>
      <c r="D178" s="19">
        <v>62</v>
      </c>
      <c r="E178" s="13">
        <v>0</v>
      </c>
      <c r="F178" s="13">
        <v>0</v>
      </c>
      <c r="G178" s="13">
        <v>0</v>
      </c>
      <c r="H178" s="13">
        <v>45164</v>
      </c>
      <c r="I178" s="3" t="s">
        <v>173</v>
      </c>
    </row>
    <row r="179" spans="1:9" x14ac:dyDescent="0.2">
      <c r="A179" s="100" t="s">
        <v>7</v>
      </c>
      <c r="B179" s="101" t="s">
        <v>89</v>
      </c>
      <c r="C179" s="102" t="s">
        <v>95</v>
      </c>
      <c r="D179" s="103">
        <v>9767.7166666666599</v>
      </c>
      <c r="E179" s="104">
        <v>33809</v>
      </c>
      <c r="F179" s="104">
        <v>3669652</v>
      </c>
      <c r="G179" s="104">
        <v>0</v>
      </c>
      <c r="H179" s="104">
        <v>6418365</v>
      </c>
      <c r="I179" s="102" t="s">
        <v>173</v>
      </c>
    </row>
    <row r="180" spans="1:9" x14ac:dyDescent="0.2">
      <c r="A180" s="18" t="s">
        <v>86</v>
      </c>
      <c r="B180" s="11" t="s">
        <v>89</v>
      </c>
      <c r="C180" s="3" t="s">
        <v>95</v>
      </c>
      <c r="D180" s="19">
        <v>2163.2166666666499</v>
      </c>
      <c r="E180" s="13">
        <v>0</v>
      </c>
      <c r="F180" s="13">
        <v>2892751.6358313127</v>
      </c>
      <c r="G180" s="13">
        <v>0</v>
      </c>
      <c r="H180" s="13">
        <v>1173536</v>
      </c>
      <c r="I180" s="3" t="s">
        <v>173</v>
      </c>
    </row>
    <row r="181" spans="1:9" x14ac:dyDescent="0.2">
      <c r="A181" s="100" t="s">
        <v>11</v>
      </c>
      <c r="B181" s="101" t="s">
        <v>89</v>
      </c>
      <c r="C181" s="102" t="s">
        <v>95</v>
      </c>
      <c r="D181" s="103">
        <v>474</v>
      </c>
      <c r="E181" s="104">
        <v>0</v>
      </c>
      <c r="F181" s="104">
        <v>0</v>
      </c>
      <c r="G181" s="104">
        <v>0</v>
      </c>
      <c r="H181" s="104">
        <v>383577</v>
      </c>
      <c r="I181" s="102" t="s">
        <v>173</v>
      </c>
    </row>
    <row r="182" spans="1:9" x14ac:dyDescent="0.2">
      <c r="A182" s="18" t="s">
        <v>10</v>
      </c>
      <c r="B182" s="11" t="s">
        <v>89</v>
      </c>
      <c r="C182" s="3" t="s">
        <v>95</v>
      </c>
      <c r="D182" s="19">
        <v>1007.1166666666666</v>
      </c>
      <c r="E182" s="13">
        <v>0</v>
      </c>
      <c r="F182" s="13">
        <v>912780</v>
      </c>
      <c r="G182" s="13">
        <v>0</v>
      </c>
      <c r="H182" s="13">
        <v>705028</v>
      </c>
      <c r="I182" s="3" t="s">
        <v>173</v>
      </c>
    </row>
    <row r="183" spans="1:9" x14ac:dyDescent="0.2">
      <c r="A183" s="100" t="s">
        <v>34</v>
      </c>
      <c r="B183" s="101" t="s">
        <v>89</v>
      </c>
      <c r="C183" s="102" t="s">
        <v>95</v>
      </c>
      <c r="D183" s="103">
        <v>1630.3000000000009</v>
      </c>
      <c r="E183" s="104">
        <v>0</v>
      </c>
      <c r="F183" s="104">
        <v>447125</v>
      </c>
      <c r="G183" s="104">
        <v>0</v>
      </c>
      <c r="H183" s="104">
        <v>1155924</v>
      </c>
      <c r="I183" s="102" t="s">
        <v>173</v>
      </c>
    </row>
    <row r="184" spans="1:9" x14ac:dyDescent="0.2">
      <c r="A184" s="18" t="s">
        <v>35</v>
      </c>
      <c r="B184" s="11" t="s">
        <v>89</v>
      </c>
      <c r="C184" s="3" t="s">
        <v>95</v>
      </c>
      <c r="D184" s="19">
        <v>1791.8666666666652</v>
      </c>
      <c r="E184" s="13">
        <v>0</v>
      </c>
      <c r="F184" s="13">
        <v>905926.29462509998</v>
      </c>
      <c r="G184" s="13">
        <v>0</v>
      </c>
      <c r="H184" s="13">
        <v>1155729</v>
      </c>
      <c r="I184" s="3" t="s">
        <v>173</v>
      </c>
    </row>
    <row r="185" spans="1:9" x14ac:dyDescent="0.2">
      <c r="A185" s="100" t="s">
        <v>113</v>
      </c>
      <c r="B185" s="101" t="s">
        <v>89</v>
      </c>
      <c r="C185" s="102" t="s">
        <v>95</v>
      </c>
      <c r="D185" s="103">
        <v>314.40000000000009</v>
      </c>
      <c r="E185" s="104">
        <v>0</v>
      </c>
      <c r="F185" s="104">
        <v>391611.84500608483</v>
      </c>
      <c r="G185" s="104">
        <v>0</v>
      </c>
      <c r="H185" s="104">
        <v>148922</v>
      </c>
      <c r="I185" s="102" t="s">
        <v>173</v>
      </c>
    </row>
    <row r="186" spans="1:9" x14ac:dyDescent="0.2">
      <c r="A186" s="18" t="s">
        <v>50</v>
      </c>
      <c r="B186" s="11" t="s">
        <v>89</v>
      </c>
      <c r="C186" s="3" t="s">
        <v>95</v>
      </c>
      <c r="D186" s="19">
        <v>669.98333333333255</v>
      </c>
      <c r="E186" s="13">
        <v>0</v>
      </c>
      <c r="F186" s="13">
        <v>841549.6223213817</v>
      </c>
      <c r="G186" s="13">
        <v>0</v>
      </c>
      <c r="H186" s="13">
        <v>349539</v>
      </c>
      <c r="I186" s="3" t="s">
        <v>173</v>
      </c>
    </row>
    <row r="187" spans="1:9" x14ac:dyDescent="0.2">
      <c r="A187" s="100" t="s">
        <v>57</v>
      </c>
      <c r="B187" s="101" t="s">
        <v>89</v>
      </c>
      <c r="C187" s="102" t="s">
        <v>95</v>
      </c>
      <c r="D187" s="103">
        <v>3640.0333333333456</v>
      </c>
      <c r="E187" s="104">
        <v>0</v>
      </c>
      <c r="F187" s="104">
        <v>1934145</v>
      </c>
      <c r="G187" s="104">
        <v>0</v>
      </c>
      <c r="H187" s="104">
        <v>2239152</v>
      </c>
      <c r="I187" s="102" t="s">
        <v>173</v>
      </c>
    </row>
    <row r="188" spans="1:9" x14ac:dyDescent="0.2">
      <c r="A188" s="18" t="s">
        <v>13</v>
      </c>
      <c r="B188" s="11" t="s">
        <v>89</v>
      </c>
      <c r="C188" s="3" t="s">
        <v>95</v>
      </c>
      <c r="D188" s="19">
        <v>496.81666666666661</v>
      </c>
      <c r="E188" s="13">
        <v>0</v>
      </c>
      <c r="F188" s="13">
        <v>340121.42527999985</v>
      </c>
      <c r="G188" s="13">
        <v>0</v>
      </c>
      <c r="H188" s="13">
        <v>262638</v>
      </c>
      <c r="I188" s="3" t="s">
        <v>173</v>
      </c>
    </row>
    <row r="189" spans="1:9" x14ac:dyDescent="0.2">
      <c r="A189" s="100" t="s">
        <v>135</v>
      </c>
      <c r="B189" s="101" t="s">
        <v>89</v>
      </c>
      <c r="C189" s="102" t="s">
        <v>95</v>
      </c>
      <c r="D189" s="103">
        <v>940.04999999999984</v>
      </c>
      <c r="E189" s="104">
        <v>0</v>
      </c>
      <c r="F189" s="104">
        <v>334797</v>
      </c>
      <c r="G189" s="104">
        <v>0</v>
      </c>
      <c r="H189" s="104">
        <v>706326</v>
      </c>
      <c r="I189" s="102" t="s">
        <v>173</v>
      </c>
    </row>
    <row r="190" spans="1:9" x14ac:dyDescent="0.2">
      <c r="A190" s="18" t="s">
        <v>52</v>
      </c>
      <c r="B190" s="11" t="s">
        <v>89</v>
      </c>
      <c r="C190" s="3" t="s">
        <v>95</v>
      </c>
      <c r="D190" s="19">
        <v>7981.2000000000135</v>
      </c>
      <c r="E190" s="13">
        <v>6382</v>
      </c>
      <c r="F190" s="13">
        <v>3214974</v>
      </c>
      <c r="G190" s="13">
        <v>0</v>
      </c>
      <c r="H190" s="13">
        <v>5788756</v>
      </c>
      <c r="I190" s="3" t="s">
        <v>173</v>
      </c>
    </row>
    <row r="191" spans="1:9" x14ac:dyDescent="0.2">
      <c r="A191" s="100" t="s">
        <v>156</v>
      </c>
      <c r="B191" s="101" t="s">
        <v>89</v>
      </c>
      <c r="C191" s="102" t="s">
        <v>95</v>
      </c>
      <c r="D191" s="103">
        <v>358</v>
      </c>
      <c r="E191" s="104">
        <v>0</v>
      </c>
      <c r="F191" s="104">
        <v>0</v>
      </c>
      <c r="G191" s="104">
        <v>0</v>
      </c>
      <c r="H191" s="104">
        <v>293592</v>
      </c>
      <c r="I191" s="102" t="s">
        <v>173</v>
      </c>
    </row>
    <row r="192" spans="1:9" x14ac:dyDescent="0.2">
      <c r="A192" s="18" t="s">
        <v>87</v>
      </c>
      <c r="B192" s="11" t="s">
        <v>90</v>
      </c>
      <c r="C192" s="3" t="s">
        <v>95</v>
      </c>
      <c r="D192" s="19">
        <v>206.50000000000003</v>
      </c>
      <c r="E192" s="13">
        <v>0</v>
      </c>
      <c r="F192" s="13">
        <v>63200</v>
      </c>
      <c r="G192" s="13">
        <v>0</v>
      </c>
      <c r="H192" s="13">
        <v>164880</v>
      </c>
      <c r="I192" s="3" t="s">
        <v>173</v>
      </c>
    </row>
    <row r="193" spans="1:9" x14ac:dyDescent="0.2">
      <c r="A193" s="100" t="s">
        <v>42</v>
      </c>
      <c r="B193" s="101" t="s">
        <v>90</v>
      </c>
      <c r="C193" s="102" t="s">
        <v>95</v>
      </c>
      <c r="D193" s="103">
        <v>150.21666666666661</v>
      </c>
      <c r="E193" s="104">
        <v>0</v>
      </c>
      <c r="F193" s="104">
        <v>73126</v>
      </c>
      <c r="G193" s="104">
        <v>150</v>
      </c>
      <c r="H193" s="104">
        <v>113944</v>
      </c>
      <c r="I193" s="102" t="s">
        <v>173</v>
      </c>
    </row>
    <row r="194" spans="1:9" x14ac:dyDescent="0.2">
      <c r="A194" s="18" t="s">
        <v>157</v>
      </c>
      <c r="B194" s="11" t="s">
        <v>90</v>
      </c>
      <c r="C194" s="3" t="s">
        <v>95</v>
      </c>
      <c r="D194" s="19">
        <v>303.66666666666674</v>
      </c>
      <c r="E194" s="13">
        <v>1871</v>
      </c>
      <c r="F194" s="13">
        <v>136510</v>
      </c>
      <c r="G194" s="13">
        <v>0</v>
      </c>
      <c r="H194" s="13">
        <v>218200</v>
      </c>
      <c r="I194" s="3" t="s">
        <v>173</v>
      </c>
    </row>
    <row r="195" spans="1:9" x14ac:dyDescent="0.2">
      <c r="A195" s="100" t="s">
        <v>158</v>
      </c>
      <c r="B195" s="101" t="s">
        <v>90</v>
      </c>
      <c r="C195" s="102" t="s">
        <v>95</v>
      </c>
      <c r="D195" s="103">
        <v>1293.3666666666638</v>
      </c>
      <c r="E195" s="104">
        <v>0</v>
      </c>
      <c r="F195" s="104">
        <v>881543</v>
      </c>
      <c r="G195" s="104">
        <v>2258</v>
      </c>
      <c r="H195" s="104">
        <v>831214</v>
      </c>
      <c r="I195" s="102" t="s">
        <v>173</v>
      </c>
    </row>
    <row r="196" spans="1:9" x14ac:dyDescent="0.2">
      <c r="A196" s="18" t="s">
        <v>159</v>
      </c>
      <c r="B196" s="11" t="s">
        <v>90</v>
      </c>
      <c r="C196" s="3" t="s">
        <v>95</v>
      </c>
      <c r="D196" s="19">
        <v>62.450000000000017</v>
      </c>
      <c r="E196" s="13">
        <v>0</v>
      </c>
      <c r="F196" s="13">
        <v>0</v>
      </c>
      <c r="G196" s="13">
        <v>0</v>
      </c>
      <c r="H196" s="13">
        <v>42240</v>
      </c>
      <c r="I196" s="3" t="s">
        <v>173</v>
      </c>
    </row>
    <row r="197" spans="1:9" x14ac:dyDescent="0.2">
      <c r="A197" s="100" t="s">
        <v>165</v>
      </c>
      <c r="B197" s="101" t="s">
        <v>90</v>
      </c>
      <c r="C197" s="102" t="s">
        <v>95</v>
      </c>
      <c r="D197" s="103">
        <v>8</v>
      </c>
      <c r="E197" s="104">
        <v>0</v>
      </c>
      <c r="F197" s="104">
        <v>1716</v>
      </c>
      <c r="G197" s="104">
        <v>0</v>
      </c>
      <c r="H197" s="104">
        <v>6261</v>
      </c>
      <c r="I197" s="102" t="s">
        <v>173</v>
      </c>
    </row>
    <row r="198" spans="1:9" x14ac:dyDescent="0.2">
      <c r="A198" s="18" t="s">
        <v>15</v>
      </c>
      <c r="B198" s="11" t="s">
        <v>90</v>
      </c>
      <c r="C198" s="3" t="s">
        <v>95</v>
      </c>
      <c r="D198" s="19">
        <v>547.5</v>
      </c>
      <c r="E198" s="13">
        <v>0</v>
      </c>
      <c r="F198" s="13">
        <v>152614</v>
      </c>
      <c r="G198" s="13">
        <v>41</v>
      </c>
      <c r="H198" s="13">
        <v>414726</v>
      </c>
      <c r="I198" s="3" t="s">
        <v>173</v>
      </c>
    </row>
    <row r="199" spans="1:9" x14ac:dyDescent="0.2">
      <c r="A199" s="100" t="s">
        <v>137</v>
      </c>
      <c r="B199" s="101" t="s">
        <v>90</v>
      </c>
      <c r="C199" s="102" t="s">
        <v>95</v>
      </c>
      <c r="D199" s="103">
        <v>138.95000000000002</v>
      </c>
      <c r="E199" s="104">
        <v>0</v>
      </c>
      <c r="F199" s="104">
        <v>27443</v>
      </c>
      <c r="G199" s="104">
        <v>396</v>
      </c>
      <c r="H199" s="104">
        <v>99034</v>
      </c>
      <c r="I199" s="102" t="s">
        <v>173</v>
      </c>
    </row>
    <row r="200" spans="1:9" x14ac:dyDescent="0.2">
      <c r="A200" s="18" t="s">
        <v>160</v>
      </c>
      <c r="B200" s="11" t="s">
        <v>90</v>
      </c>
      <c r="C200" s="3" t="s">
        <v>95</v>
      </c>
      <c r="D200" s="19">
        <v>229</v>
      </c>
      <c r="E200" s="13">
        <v>0</v>
      </c>
      <c r="F200" s="13">
        <v>51898</v>
      </c>
      <c r="G200" s="13">
        <v>27</v>
      </c>
      <c r="H200" s="13">
        <v>192998</v>
      </c>
      <c r="I200" s="3" t="s">
        <v>173</v>
      </c>
    </row>
    <row r="201" spans="1:9" x14ac:dyDescent="0.2">
      <c r="A201" s="100" t="s">
        <v>51</v>
      </c>
      <c r="B201" s="101" t="s">
        <v>90</v>
      </c>
      <c r="C201" s="102" t="s">
        <v>95</v>
      </c>
      <c r="D201" s="103">
        <v>56.2</v>
      </c>
      <c r="E201" s="104">
        <v>0</v>
      </c>
      <c r="F201" s="104">
        <v>850</v>
      </c>
      <c r="G201" s="104">
        <v>0</v>
      </c>
      <c r="H201" s="104">
        <v>21580</v>
      </c>
      <c r="I201" s="102" t="s">
        <v>173</v>
      </c>
    </row>
    <row r="202" spans="1:9" x14ac:dyDescent="0.2">
      <c r="A202" s="18" t="s">
        <v>114</v>
      </c>
      <c r="B202" s="11" t="s">
        <v>90</v>
      </c>
      <c r="C202" s="3" t="s">
        <v>95</v>
      </c>
      <c r="D202" s="19">
        <v>194.81666666666669</v>
      </c>
      <c r="E202" s="13">
        <v>0</v>
      </c>
      <c r="F202" s="13">
        <v>82255</v>
      </c>
      <c r="G202" s="13">
        <v>0</v>
      </c>
      <c r="H202" s="13">
        <v>136648</v>
      </c>
      <c r="I202" s="3" t="s">
        <v>173</v>
      </c>
    </row>
    <row r="203" spans="1:9" x14ac:dyDescent="0.2">
      <c r="A203" s="100" t="s">
        <v>9</v>
      </c>
      <c r="B203" s="101" t="s">
        <v>92</v>
      </c>
      <c r="C203" s="102" t="s">
        <v>95</v>
      </c>
      <c r="D203" s="103">
        <v>153.59999999999997</v>
      </c>
      <c r="E203" s="104">
        <v>9583</v>
      </c>
      <c r="F203" s="104">
        <v>47267</v>
      </c>
      <c r="G203" s="104">
        <v>0</v>
      </c>
      <c r="H203" s="104">
        <v>104212</v>
      </c>
      <c r="I203" s="102" t="s">
        <v>173</v>
      </c>
    </row>
    <row r="204" spans="1:9" x14ac:dyDescent="0.2">
      <c r="A204" s="18" t="s">
        <v>111</v>
      </c>
      <c r="B204" s="11" t="s">
        <v>93</v>
      </c>
      <c r="C204" s="3" t="s">
        <v>95</v>
      </c>
      <c r="D204" s="19">
        <v>804.63333333333333</v>
      </c>
      <c r="E204" s="13">
        <v>21118</v>
      </c>
      <c r="F204" s="13">
        <v>60215</v>
      </c>
      <c r="G204" s="13">
        <v>0</v>
      </c>
      <c r="H204" s="13">
        <v>698864</v>
      </c>
      <c r="I204" s="3" t="s">
        <v>173</v>
      </c>
    </row>
    <row r="205" spans="1:9" x14ac:dyDescent="0.2">
      <c r="A205" s="100" t="s">
        <v>54</v>
      </c>
      <c r="B205" s="101" t="s">
        <v>93</v>
      </c>
      <c r="C205" s="102" t="s">
        <v>95</v>
      </c>
      <c r="D205" s="103">
        <v>3581.0833333333348</v>
      </c>
      <c r="E205" s="104">
        <v>0</v>
      </c>
      <c r="F205" s="104">
        <v>0</v>
      </c>
      <c r="G205" s="104">
        <v>0</v>
      </c>
      <c r="H205" s="104">
        <v>1174152</v>
      </c>
      <c r="I205" s="102" t="s">
        <v>173</v>
      </c>
    </row>
    <row r="206" spans="1:9" x14ac:dyDescent="0.2">
      <c r="A206" s="18" t="s">
        <v>59</v>
      </c>
      <c r="B206" s="11" t="s">
        <v>93</v>
      </c>
      <c r="C206" s="3" t="s">
        <v>95</v>
      </c>
      <c r="D206" s="19">
        <v>1724.6666666666663</v>
      </c>
      <c r="E206" s="13">
        <v>285.60000000000002</v>
      </c>
      <c r="F206" s="13">
        <v>0</v>
      </c>
      <c r="G206" s="13">
        <v>0</v>
      </c>
      <c r="H206" s="13">
        <v>1179239</v>
      </c>
      <c r="I206" s="3" t="s">
        <v>173</v>
      </c>
    </row>
    <row r="207" spans="1:9" x14ac:dyDescent="0.2">
      <c r="A207" s="100" t="s">
        <v>110</v>
      </c>
      <c r="B207" s="101" t="s">
        <v>93</v>
      </c>
      <c r="C207" s="102" t="s">
        <v>95</v>
      </c>
      <c r="D207" s="103">
        <v>780</v>
      </c>
      <c r="E207" s="104">
        <v>0</v>
      </c>
      <c r="F207" s="104">
        <v>0</v>
      </c>
      <c r="G207" s="104">
        <v>0</v>
      </c>
      <c r="H207" s="104">
        <v>305448</v>
      </c>
      <c r="I207" s="102" t="s">
        <v>173</v>
      </c>
    </row>
    <row r="208" spans="1:9" ht="13.5" thickBot="1" x14ac:dyDescent="0.25">
      <c r="A208" s="99" t="s">
        <v>58</v>
      </c>
      <c r="B208" s="117" t="s">
        <v>93</v>
      </c>
      <c r="C208" s="118" t="s">
        <v>95</v>
      </c>
      <c r="D208" s="119">
        <v>1247.6666666666667</v>
      </c>
      <c r="E208" s="120">
        <v>0</v>
      </c>
      <c r="F208" s="120">
        <v>0</v>
      </c>
      <c r="G208" s="120">
        <v>0</v>
      </c>
      <c r="H208" s="120">
        <v>1074336</v>
      </c>
      <c r="I208" s="118" t="s">
        <v>173</v>
      </c>
    </row>
    <row r="209" spans="1:9" x14ac:dyDescent="0.2">
      <c r="A209" s="100" t="s">
        <v>56</v>
      </c>
      <c r="B209" s="101" t="s">
        <v>88</v>
      </c>
      <c r="C209" s="102" t="s">
        <v>94</v>
      </c>
      <c r="D209" s="103">
        <v>384.41666666666669</v>
      </c>
      <c r="E209" s="104">
        <v>84</v>
      </c>
      <c r="F209" s="104">
        <v>180570</v>
      </c>
      <c r="G209" s="104">
        <v>23</v>
      </c>
      <c r="H209" s="104">
        <v>186257</v>
      </c>
      <c r="I209" s="102" t="s">
        <v>179</v>
      </c>
    </row>
    <row r="210" spans="1:9" x14ac:dyDescent="0.2">
      <c r="A210" s="18" t="s">
        <v>3</v>
      </c>
      <c r="B210" s="11" t="s">
        <v>88</v>
      </c>
      <c r="C210" s="3" t="s">
        <v>94</v>
      </c>
      <c r="D210" s="19">
        <v>1101.0666666666666</v>
      </c>
      <c r="E210" s="13">
        <v>0</v>
      </c>
      <c r="F210" s="13">
        <v>143367</v>
      </c>
      <c r="G210" s="13">
        <v>0</v>
      </c>
      <c r="H210" s="13">
        <v>387136</v>
      </c>
      <c r="I210" s="3" t="s">
        <v>179</v>
      </c>
    </row>
    <row r="211" spans="1:9" x14ac:dyDescent="0.2">
      <c r="A211" s="100" t="s">
        <v>127</v>
      </c>
      <c r="B211" s="101" t="s">
        <v>88</v>
      </c>
      <c r="C211" s="102" t="s">
        <v>94</v>
      </c>
      <c r="D211" s="103">
        <v>8207.4499999999971</v>
      </c>
      <c r="E211" s="104">
        <v>3504</v>
      </c>
      <c r="F211" s="104">
        <v>4048543</v>
      </c>
      <c r="G211" s="104">
        <v>0</v>
      </c>
      <c r="H211" s="104">
        <v>4339533</v>
      </c>
      <c r="I211" s="102" t="s">
        <v>179</v>
      </c>
    </row>
    <row r="212" spans="1:9" x14ac:dyDescent="0.2">
      <c r="A212" s="18" t="s">
        <v>1</v>
      </c>
      <c r="B212" s="11" t="s">
        <v>88</v>
      </c>
      <c r="C212" s="3" t="s">
        <v>94</v>
      </c>
      <c r="D212" s="19">
        <v>8584.3999999999869</v>
      </c>
      <c r="E212" s="13">
        <v>416</v>
      </c>
      <c r="F212" s="13">
        <v>3026345</v>
      </c>
      <c r="G212" s="13">
        <v>0</v>
      </c>
      <c r="H212" s="13">
        <v>3711701</v>
      </c>
      <c r="I212" s="3" t="s">
        <v>179</v>
      </c>
    </row>
    <row r="213" spans="1:9" x14ac:dyDescent="0.2">
      <c r="A213" s="100" t="s">
        <v>153</v>
      </c>
      <c r="B213" s="101" t="s">
        <v>88</v>
      </c>
      <c r="C213" s="102" t="s">
        <v>94</v>
      </c>
      <c r="D213" s="103">
        <v>75.5</v>
      </c>
      <c r="E213" s="104">
        <v>0</v>
      </c>
      <c r="F213" s="104">
        <v>0</v>
      </c>
      <c r="G213" s="104">
        <v>0</v>
      </c>
      <c r="H213" s="104">
        <v>26688</v>
      </c>
      <c r="I213" s="102" t="s">
        <v>179</v>
      </c>
    </row>
    <row r="214" spans="1:9" x14ac:dyDescent="0.2">
      <c r="A214" s="18" t="s">
        <v>21</v>
      </c>
      <c r="B214" s="11" t="s">
        <v>88</v>
      </c>
      <c r="C214" s="3" t="s">
        <v>94</v>
      </c>
      <c r="D214" s="19">
        <v>555.05000000000007</v>
      </c>
      <c r="E214" s="13">
        <v>0</v>
      </c>
      <c r="F214" s="13">
        <v>0</v>
      </c>
      <c r="G214" s="13">
        <v>0</v>
      </c>
      <c r="H214" s="13">
        <v>261982</v>
      </c>
      <c r="I214" s="3" t="s">
        <v>179</v>
      </c>
    </row>
    <row r="215" spans="1:9" x14ac:dyDescent="0.2">
      <c r="A215" s="100" t="s">
        <v>5</v>
      </c>
      <c r="B215" s="101" t="s">
        <v>88</v>
      </c>
      <c r="C215" s="102" t="s">
        <v>94</v>
      </c>
      <c r="D215" s="103">
        <v>616.33333333333326</v>
      </c>
      <c r="E215" s="104">
        <v>0</v>
      </c>
      <c r="F215" s="104">
        <v>0</v>
      </c>
      <c r="G215" s="104">
        <v>0</v>
      </c>
      <c r="H215" s="104">
        <v>422314</v>
      </c>
      <c r="I215" s="102" t="s">
        <v>179</v>
      </c>
    </row>
    <row r="216" spans="1:9" x14ac:dyDescent="0.2">
      <c r="A216" s="18" t="s">
        <v>154</v>
      </c>
      <c r="B216" s="11" t="s">
        <v>88</v>
      </c>
      <c r="C216" s="3" t="s">
        <v>94</v>
      </c>
      <c r="D216" s="19">
        <v>63.583333333333336</v>
      </c>
      <c r="E216" s="13">
        <v>0</v>
      </c>
      <c r="F216" s="13">
        <v>0</v>
      </c>
      <c r="G216" s="13">
        <v>0</v>
      </c>
      <c r="H216" s="13">
        <v>22158</v>
      </c>
      <c r="I216" s="3" t="s">
        <v>179</v>
      </c>
    </row>
    <row r="217" spans="1:9" x14ac:dyDescent="0.2">
      <c r="A217" s="100" t="s">
        <v>55</v>
      </c>
      <c r="B217" s="101" t="s">
        <v>88</v>
      </c>
      <c r="C217" s="102" t="s">
        <v>94</v>
      </c>
      <c r="D217" s="103">
        <v>1052.0000000000002</v>
      </c>
      <c r="E217" s="104">
        <v>0</v>
      </c>
      <c r="F217" s="104">
        <v>497475</v>
      </c>
      <c r="G217" s="104">
        <v>0</v>
      </c>
      <c r="H217" s="104">
        <v>473839</v>
      </c>
      <c r="I217" s="102" t="s">
        <v>179</v>
      </c>
    </row>
    <row r="218" spans="1:9" x14ac:dyDescent="0.2">
      <c r="A218" s="18" t="s">
        <v>4</v>
      </c>
      <c r="B218" s="11" t="s">
        <v>88</v>
      </c>
      <c r="C218" s="3" t="s">
        <v>94</v>
      </c>
      <c r="D218" s="19">
        <v>10190.349999999997</v>
      </c>
      <c r="E218" s="13">
        <v>0</v>
      </c>
      <c r="F218" s="13">
        <v>6115325</v>
      </c>
      <c r="G218" s="13">
        <v>0</v>
      </c>
      <c r="H218" s="13">
        <v>6973492</v>
      </c>
      <c r="I218" s="3" t="s">
        <v>179</v>
      </c>
    </row>
    <row r="219" spans="1:9" x14ac:dyDescent="0.2">
      <c r="A219" s="100" t="s">
        <v>155</v>
      </c>
      <c r="B219" s="101" t="s">
        <v>88</v>
      </c>
      <c r="C219" s="102" t="s">
        <v>94</v>
      </c>
      <c r="D219" s="103">
        <v>20233.883333333397</v>
      </c>
      <c r="E219" s="104">
        <v>0</v>
      </c>
      <c r="F219" s="104">
        <v>10664427</v>
      </c>
      <c r="G219" s="104">
        <v>0</v>
      </c>
      <c r="H219" s="104">
        <v>14393329</v>
      </c>
      <c r="I219" s="102" t="s">
        <v>179</v>
      </c>
    </row>
    <row r="220" spans="1:9" x14ac:dyDescent="0.2">
      <c r="A220" s="18" t="s">
        <v>3</v>
      </c>
      <c r="B220" s="11" t="s">
        <v>88</v>
      </c>
      <c r="C220" s="3" t="s">
        <v>95</v>
      </c>
      <c r="D220" s="19">
        <v>200.08333333333331</v>
      </c>
      <c r="E220" s="13">
        <v>0</v>
      </c>
      <c r="F220" s="13">
        <v>42181</v>
      </c>
      <c r="G220" s="13">
        <v>0</v>
      </c>
      <c r="H220" s="13">
        <v>79437</v>
      </c>
      <c r="I220" s="3" t="s">
        <v>179</v>
      </c>
    </row>
    <row r="221" spans="1:9" x14ac:dyDescent="0.2">
      <c r="A221" s="100" t="s">
        <v>127</v>
      </c>
      <c r="B221" s="101" t="s">
        <v>88</v>
      </c>
      <c r="C221" s="102" t="s">
        <v>95</v>
      </c>
      <c r="D221" s="103">
        <v>7513.2500000000073</v>
      </c>
      <c r="E221" s="104">
        <v>1623</v>
      </c>
      <c r="F221" s="104">
        <v>2970498</v>
      </c>
      <c r="G221" s="104">
        <v>0</v>
      </c>
      <c r="H221" s="104">
        <v>5256609</v>
      </c>
      <c r="I221" s="102" t="s">
        <v>179</v>
      </c>
    </row>
    <row r="222" spans="1:9" x14ac:dyDescent="0.2">
      <c r="A222" s="18" t="s">
        <v>1</v>
      </c>
      <c r="B222" s="11" t="s">
        <v>88</v>
      </c>
      <c r="C222" s="3" t="s">
        <v>95</v>
      </c>
      <c r="D222" s="19">
        <v>1448.3333333333335</v>
      </c>
      <c r="E222" s="13">
        <v>0</v>
      </c>
      <c r="F222" s="13">
        <v>492169</v>
      </c>
      <c r="G222" s="13">
        <v>0</v>
      </c>
      <c r="H222" s="13">
        <v>846820</v>
      </c>
      <c r="I222" s="3" t="s">
        <v>179</v>
      </c>
    </row>
    <row r="223" spans="1:9" x14ac:dyDescent="0.2">
      <c r="A223" s="100" t="s">
        <v>153</v>
      </c>
      <c r="B223" s="101" t="s">
        <v>88</v>
      </c>
      <c r="C223" s="102" t="s">
        <v>95</v>
      </c>
      <c r="D223" s="103">
        <v>795.99999999999989</v>
      </c>
      <c r="E223" s="104">
        <v>0</v>
      </c>
      <c r="F223" s="104">
        <v>0</v>
      </c>
      <c r="G223" s="104">
        <v>0</v>
      </c>
      <c r="H223" s="104">
        <v>537491</v>
      </c>
      <c r="I223" s="102" t="s">
        <v>179</v>
      </c>
    </row>
    <row r="224" spans="1:9" x14ac:dyDescent="0.2">
      <c r="A224" s="18" t="s">
        <v>21</v>
      </c>
      <c r="B224" s="11" t="s">
        <v>88</v>
      </c>
      <c r="C224" s="3" t="s">
        <v>95</v>
      </c>
      <c r="D224" s="19">
        <v>67.166666666666671</v>
      </c>
      <c r="E224" s="13">
        <v>0</v>
      </c>
      <c r="F224" s="13">
        <v>0</v>
      </c>
      <c r="G224" s="13">
        <v>0</v>
      </c>
      <c r="H224" s="13">
        <v>35046</v>
      </c>
      <c r="I224" s="3" t="s">
        <v>179</v>
      </c>
    </row>
    <row r="225" spans="1:9" x14ac:dyDescent="0.2">
      <c r="A225" s="100" t="s">
        <v>154</v>
      </c>
      <c r="B225" s="101" t="s">
        <v>88</v>
      </c>
      <c r="C225" s="102" t="s">
        <v>95</v>
      </c>
      <c r="D225" s="103">
        <v>959.83333333333337</v>
      </c>
      <c r="E225" s="104">
        <v>0</v>
      </c>
      <c r="F225" s="104">
        <v>0</v>
      </c>
      <c r="G225" s="104">
        <v>0</v>
      </c>
      <c r="H225" s="104">
        <v>630771</v>
      </c>
      <c r="I225" s="102" t="s">
        <v>179</v>
      </c>
    </row>
    <row r="226" spans="1:9" x14ac:dyDescent="0.2">
      <c r="A226" s="18" t="s">
        <v>4</v>
      </c>
      <c r="B226" s="11" t="s">
        <v>88</v>
      </c>
      <c r="C226" s="3" t="s">
        <v>95</v>
      </c>
      <c r="D226" s="19">
        <v>1822.1666666666665</v>
      </c>
      <c r="E226" s="13">
        <v>0</v>
      </c>
      <c r="F226" s="13">
        <v>1363904</v>
      </c>
      <c r="G226" s="13">
        <v>0</v>
      </c>
      <c r="H226" s="13">
        <v>1244210</v>
      </c>
      <c r="I226" s="3" t="s">
        <v>179</v>
      </c>
    </row>
    <row r="227" spans="1:9" x14ac:dyDescent="0.2">
      <c r="A227" s="100" t="s">
        <v>155</v>
      </c>
      <c r="B227" s="101" t="s">
        <v>88</v>
      </c>
      <c r="C227" s="102" t="s">
        <v>95</v>
      </c>
      <c r="D227" s="103">
        <v>5784.9333333333234</v>
      </c>
      <c r="E227" s="104">
        <v>0</v>
      </c>
      <c r="F227" s="104">
        <v>3511246</v>
      </c>
      <c r="G227" s="104">
        <v>0</v>
      </c>
      <c r="H227" s="104">
        <v>4257355</v>
      </c>
      <c r="I227" s="102" t="s">
        <v>179</v>
      </c>
    </row>
    <row r="228" spans="1:9" x14ac:dyDescent="0.2">
      <c r="A228" s="18" t="s">
        <v>171</v>
      </c>
      <c r="B228" s="11" t="s">
        <v>91</v>
      </c>
      <c r="C228" s="3" t="s">
        <v>95</v>
      </c>
      <c r="D228" s="19">
        <v>67.166666666666657</v>
      </c>
      <c r="E228" s="13">
        <v>0</v>
      </c>
      <c r="F228" s="13">
        <v>28677</v>
      </c>
      <c r="G228" s="13">
        <v>0</v>
      </c>
      <c r="H228" s="13">
        <v>63784</v>
      </c>
      <c r="I228" s="3" t="s">
        <v>179</v>
      </c>
    </row>
    <row r="229" spans="1:9" x14ac:dyDescent="0.2">
      <c r="A229" s="100" t="s">
        <v>38</v>
      </c>
      <c r="B229" s="101" t="s">
        <v>91</v>
      </c>
      <c r="C229" s="102" t="s">
        <v>95</v>
      </c>
      <c r="D229" s="103">
        <v>1074</v>
      </c>
      <c r="E229" s="104">
        <v>8041</v>
      </c>
      <c r="F229" s="104">
        <v>228852</v>
      </c>
      <c r="G229" s="104">
        <v>0</v>
      </c>
      <c r="H229" s="104">
        <v>989050</v>
      </c>
      <c r="I229" s="102" t="s">
        <v>179</v>
      </c>
    </row>
    <row r="230" spans="1:9" x14ac:dyDescent="0.2">
      <c r="A230" s="18" t="s">
        <v>16</v>
      </c>
      <c r="B230" s="11" t="s">
        <v>91</v>
      </c>
      <c r="C230" s="3" t="s">
        <v>95</v>
      </c>
      <c r="D230" s="19">
        <v>600</v>
      </c>
      <c r="E230" s="13">
        <v>5003</v>
      </c>
      <c r="F230" s="13">
        <v>64750</v>
      </c>
      <c r="G230" s="13">
        <v>0</v>
      </c>
      <c r="H230" s="13">
        <v>527588</v>
      </c>
      <c r="I230" s="3" t="s">
        <v>179</v>
      </c>
    </row>
    <row r="231" spans="1:9" x14ac:dyDescent="0.2">
      <c r="A231" s="100" t="s">
        <v>14</v>
      </c>
      <c r="B231" s="101" t="s">
        <v>91</v>
      </c>
      <c r="C231" s="102" t="s">
        <v>95</v>
      </c>
      <c r="D231" s="103">
        <v>1027.0833333333323</v>
      </c>
      <c r="E231" s="104">
        <v>0</v>
      </c>
      <c r="F231" s="104">
        <v>0</v>
      </c>
      <c r="G231" s="104">
        <v>0</v>
      </c>
      <c r="H231" s="104">
        <v>925566</v>
      </c>
      <c r="I231" s="102" t="s">
        <v>179</v>
      </c>
    </row>
    <row r="232" spans="1:9" x14ac:dyDescent="0.2">
      <c r="A232" s="18" t="s">
        <v>112</v>
      </c>
      <c r="B232" s="11" t="s">
        <v>91</v>
      </c>
      <c r="C232" s="3" t="s">
        <v>95</v>
      </c>
      <c r="D232" s="19">
        <v>270.2</v>
      </c>
      <c r="E232" s="13">
        <v>0</v>
      </c>
      <c r="F232" s="13">
        <v>116600</v>
      </c>
      <c r="G232" s="13">
        <v>0</v>
      </c>
      <c r="H232" s="13">
        <v>208992</v>
      </c>
      <c r="I232" s="3" t="s">
        <v>179</v>
      </c>
    </row>
    <row r="233" spans="1:9" x14ac:dyDescent="0.2">
      <c r="A233" s="100" t="s">
        <v>172</v>
      </c>
      <c r="B233" s="101" t="s">
        <v>91</v>
      </c>
      <c r="C233" s="102" t="s">
        <v>95</v>
      </c>
      <c r="D233" s="103">
        <v>168.5</v>
      </c>
      <c r="E233" s="104">
        <v>0</v>
      </c>
      <c r="F233" s="104">
        <v>59943</v>
      </c>
      <c r="G233" s="104">
        <v>0</v>
      </c>
      <c r="H233" s="104">
        <v>143514</v>
      </c>
      <c r="I233" s="102" t="s">
        <v>179</v>
      </c>
    </row>
    <row r="234" spans="1:9" x14ac:dyDescent="0.2">
      <c r="A234" s="18" t="s">
        <v>161</v>
      </c>
      <c r="B234" s="11" t="s">
        <v>91</v>
      </c>
      <c r="C234" s="3" t="s">
        <v>95</v>
      </c>
      <c r="D234" s="19">
        <v>630</v>
      </c>
      <c r="E234" s="13">
        <v>382</v>
      </c>
      <c r="F234" s="13">
        <v>214561</v>
      </c>
      <c r="G234" s="13">
        <v>9144</v>
      </c>
      <c r="H234" s="13">
        <v>544800</v>
      </c>
      <c r="I234" s="3" t="s">
        <v>179</v>
      </c>
    </row>
    <row r="235" spans="1:9" x14ac:dyDescent="0.2">
      <c r="A235" s="100" t="s">
        <v>26</v>
      </c>
      <c r="B235" s="101" t="s">
        <v>91</v>
      </c>
      <c r="C235" s="102" t="s">
        <v>95</v>
      </c>
      <c r="D235" s="103">
        <v>780</v>
      </c>
      <c r="E235" s="104">
        <v>11741</v>
      </c>
      <c r="F235" s="104">
        <v>143980</v>
      </c>
      <c r="G235" s="104">
        <v>0</v>
      </c>
      <c r="H235" s="104">
        <v>719238</v>
      </c>
      <c r="I235" s="102" t="s">
        <v>179</v>
      </c>
    </row>
    <row r="236" spans="1:9" x14ac:dyDescent="0.2">
      <c r="A236" s="18" t="s">
        <v>162</v>
      </c>
      <c r="B236" s="11" t="s">
        <v>91</v>
      </c>
      <c r="C236" s="3" t="s">
        <v>95</v>
      </c>
      <c r="D236" s="19">
        <v>880</v>
      </c>
      <c r="E236" s="13">
        <v>18329</v>
      </c>
      <c r="F236" s="13">
        <v>399839</v>
      </c>
      <c r="G236" s="13">
        <v>0</v>
      </c>
      <c r="H236" s="13">
        <v>798334</v>
      </c>
      <c r="I236" s="3" t="s">
        <v>179</v>
      </c>
    </row>
    <row r="237" spans="1:9" x14ac:dyDescent="0.2">
      <c r="A237" s="100" t="s">
        <v>163</v>
      </c>
      <c r="B237" s="101" t="s">
        <v>91</v>
      </c>
      <c r="C237" s="102" t="s">
        <v>95</v>
      </c>
      <c r="D237" s="103">
        <v>512.5</v>
      </c>
      <c r="E237" s="104">
        <v>0</v>
      </c>
      <c r="F237" s="104">
        <v>0</v>
      </c>
      <c r="G237" s="104">
        <v>0</v>
      </c>
      <c r="H237" s="104">
        <v>392247</v>
      </c>
      <c r="I237" s="102" t="s">
        <v>179</v>
      </c>
    </row>
    <row r="238" spans="1:9" x14ac:dyDescent="0.2">
      <c r="A238" s="18" t="s">
        <v>166</v>
      </c>
      <c r="B238" s="11" t="s">
        <v>91</v>
      </c>
      <c r="C238" s="3" t="s">
        <v>95</v>
      </c>
      <c r="D238" s="19">
        <v>22.716666666666669</v>
      </c>
      <c r="E238" s="13">
        <v>0</v>
      </c>
      <c r="F238" s="13">
        <v>1520</v>
      </c>
      <c r="G238" s="13">
        <v>0</v>
      </c>
      <c r="H238" s="13">
        <v>17570</v>
      </c>
      <c r="I238" s="3" t="s">
        <v>179</v>
      </c>
    </row>
    <row r="239" spans="1:9" x14ac:dyDescent="0.2">
      <c r="A239" s="100" t="s">
        <v>175</v>
      </c>
      <c r="B239" s="101" t="s">
        <v>91</v>
      </c>
      <c r="C239" s="102" t="s">
        <v>95</v>
      </c>
      <c r="D239" s="103">
        <v>254.88333333333333</v>
      </c>
      <c r="E239" s="104">
        <v>0</v>
      </c>
      <c r="F239" s="104">
        <v>69687</v>
      </c>
      <c r="G239" s="104">
        <v>0</v>
      </c>
      <c r="H239" s="104">
        <v>203607</v>
      </c>
      <c r="I239" s="102" t="s">
        <v>179</v>
      </c>
    </row>
    <row r="240" spans="1:9" x14ac:dyDescent="0.2">
      <c r="A240" s="18" t="s">
        <v>123</v>
      </c>
      <c r="B240" s="11" t="s">
        <v>91</v>
      </c>
      <c r="C240" s="3" t="s">
        <v>95</v>
      </c>
      <c r="D240" s="19">
        <v>1147.7833333333326</v>
      </c>
      <c r="E240" s="13">
        <v>14072</v>
      </c>
      <c r="F240" s="13">
        <v>197885</v>
      </c>
      <c r="G240" s="13">
        <v>0</v>
      </c>
      <c r="H240" s="13">
        <v>926050</v>
      </c>
      <c r="I240" s="3" t="s">
        <v>179</v>
      </c>
    </row>
    <row r="241" spans="1:9" x14ac:dyDescent="0.2">
      <c r="A241" s="100" t="s">
        <v>8</v>
      </c>
      <c r="B241" s="101" t="s">
        <v>89</v>
      </c>
      <c r="C241" s="102" t="s">
        <v>95</v>
      </c>
      <c r="D241" s="103">
        <v>3459.65</v>
      </c>
      <c r="E241" s="104">
        <v>0</v>
      </c>
      <c r="F241" s="104">
        <v>1438410</v>
      </c>
      <c r="G241" s="104">
        <v>0</v>
      </c>
      <c r="H241" s="104">
        <v>2325012</v>
      </c>
      <c r="I241" s="102" t="s">
        <v>179</v>
      </c>
    </row>
    <row r="242" spans="1:9" x14ac:dyDescent="0.2">
      <c r="A242" s="18" t="s">
        <v>6</v>
      </c>
      <c r="B242" s="11" t="s">
        <v>89</v>
      </c>
      <c r="C242" s="3" t="s">
        <v>95</v>
      </c>
      <c r="D242" s="19">
        <v>9751.7666666666937</v>
      </c>
      <c r="E242" s="13">
        <v>222636.201696679</v>
      </c>
      <c r="F242" s="13">
        <v>23283189.961416412</v>
      </c>
      <c r="G242" s="13">
        <v>0</v>
      </c>
      <c r="H242" s="13">
        <v>6196262</v>
      </c>
      <c r="I242" s="3" t="s">
        <v>179</v>
      </c>
    </row>
    <row r="243" spans="1:9" x14ac:dyDescent="0.2">
      <c r="A243" s="100" t="s">
        <v>164</v>
      </c>
      <c r="B243" s="101" t="s">
        <v>89</v>
      </c>
      <c r="C243" s="102" t="s">
        <v>95</v>
      </c>
      <c r="D243" s="103">
        <v>18</v>
      </c>
      <c r="E243" s="104">
        <v>0</v>
      </c>
      <c r="F243" s="104">
        <v>0</v>
      </c>
      <c r="G243" s="104">
        <v>0</v>
      </c>
      <c r="H243" s="104">
        <v>12318</v>
      </c>
      <c r="I243" s="102" t="s">
        <v>179</v>
      </c>
    </row>
    <row r="244" spans="1:9" x14ac:dyDescent="0.2">
      <c r="A244" s="18" t="s">
        <v>31</v>
      </c>
      <c r="B244" s="11" t="s">
        <v>89</v>
      </c>
      <c r="C244" s="3" t="s">
        <v>95</v>
      </c>
      <c r="D244" s="19">
        <v>77.5</v>
      </c>
      <c r="E244" s="13">
        <v>0</v>
      </c>
      <c r="F244" s="13">
        <v>0</v>
      </c>
      <c r="G244" s="13">
        <v>0</v>
      </c>
      <c r="H244" s="13">
        <v>56455</v>
      </c>
      <c r="I244" s="3" t="s">
        <v>179</v>
      </c>
    </row>
    <row r="245" spans="1:9" x14ac:dyDescent="0.2">
      <c r="A245" s="100" t="s">
        <v>7</v>
      </c>
      <c r="B245" s="101" t="s">
        <v>89</v>
      </c>
      <c r="C245" s="102" t="s">
        <v>95</v>
      </c>
      <c r="D245" s="103">
        <v>8927.933333333347</v>
      </c>
      <c r="E245" s="104">
        <v>38725</v>
      </c>
      <c r="F245" s="104">
        <v>3843203</v>
      </c>
      <c r="G245" s="104">
        <v>0</v>
      </c>
      <c r="H245" s="104">
        <v>5852186</v>
      </c>
      <c r="I245" s="102" t="s">
        <v>179</v>
      </c>
    </row>
    <row r="246" spans="1:9" x14ac:dyDescent="0.2">
      <c r="A246" s="18" t="s">
        <v>86</v>
      </c>
      <c r="B246" s="11" t="s">
        <v>89</v>
      </c>
      <c r="C246" s="3" t="s">
        <v>95</v>
      </c>
      <c r="D246" s="19">
        <v>2121.5499999999884</v>
      </c>
      <c r="E246" s="13">
        <v>0</v>
      </c>
      <c r="F246" s="13">
        <v>3017545.4845451224</v>
      </c>
      <c r="G246" s="13">
        <v>0</v>
      </c>
      <c r="H246" s="13">
        <v>1125387</v>
      </c>
      <c r="I246" s="3" t="s">
        <v>179</v>
      </c>
    </row>
    <row r="247" spans="1:9" x14ac:dyDescent="0.2">
      <c r="A247" s="100" t="s">
        <v>11</v>
      </c>
      <c r="B247" s="101" t="s">
        <v>89</v>
      </c>
      <c r="C247" s="102" t="s">
        <v>95</v>
      </c>
      <c r="D247" s="103">
        <v>527</v>
      </c>
      <c r="E247" s="104">
        <v>0</v>
      </c>
      <c r="F247" s="104">
        <v>0</v>
      </c>
      <c r="G247" s="104">
        <v>0</v>
      </c>
      <c r="H247" s="104">
        <v>405756</v>
      </c>
      <c r="I247" s="102" t="s">
        <v>179</v>
      </c>
    </row>
    <row r="248" spans="1:9" x14ac:dyDescent="0.2">
      <c r="A248" s="18" t="s">
        <v>10</v>
      </c>
      <c r="B248" s="11" t="s">
        <v>89</v>
      </c>
      <c r="C248" s="3" t="s">
        <v>95</v>
      </c>
      <c r="D248" s="19">
        <v>1010.3166666666666</v>
      </c>
      <c r="E248" s="13">
        <v>0</v>
      </c>
      <c r="F248" s="13">
        <v>1071860</v>
      </c>
      <c r="G248" s="13">
        <v>0</v>
      </c>
      <c r="H248" s="13">
        <v>690610</v>
      </c>
      <c r="I248" s="3" t="s">
        <v>179</v>
      </c>
    </row>
    <row r="249" spans="1:9" x14ac:dyDescent="0.2">
      <c r="A249" s="100" t="s">
        <v>34</v>
      </c>
      <c r="B249" s="101" t="s">
        <v>89</v>
      </c>
      <c r="C249" s="102" t="s">
        <v>95</v>
      </c>
      <c r="D249" s="103">
        <v>1431.2166666666665</v>
      </c>
      <c r="E249" s="104">
        <v>0</v>
      </c>
      <c r="F249" s="104">
        <v>521908</v>
      </c>
      <c r="G249" s="104">
        <v>0</v>
      </c>
      <c r="H249" s="104">
        <v>1019092</v>
      </c>
      <c r="I249" s="102" t="s">
        <v>179</v>
      </c>
    </row>
    <row r="250" spans="1:9" x14ac:dyDescent="0.2">
      <c r="A250" s="18" t="s">
        <v>35</v>
      </c>
      <c r="B250" s="11" t="s">
        <v>89</v>
      </c>
      <c r="C250" s="3" t="s">
        <v>95</v>
      </c>
      <c r="D250" s="19">
        <v>1708.4</v>
      </c>
      <c r="E250" s="13">
        <v>0</v>
      </c>
      <c r="F250" s="13">
        <v>778391</v>
      </c>
      <c r="G250" s="13">
        <v>0</v>
      </c>
      <c r="H250" s="13">
        <v>1110212</v>
      </c>
      <c r="I250" s="3" t="s">
        <v>179</v>
      </c>
    </row>
    <row r="251" spans="1:9" x14ac:dyDescent="0.2">
      <c r="A251" s="100" t="s">
        <v>113</v>
      </c>
      <c r="B251" s="101" t="s">
        <v>89</v>
      </c>
      <c r="C251" s="102" t="s">
        <v>95</v>
      </c>
      <c r="D251" s="103">
        <v>8.7666666666666675</v>
      </c>
      <c r="E251" s="104">
        <v>0</v>
      </c>
      <c r="F251" s="104">
        <v>16071.704631982879</v>
      </c>
      <c r="G251" s="104">
        <v>0</v>
      </c>
      <c r="H251" s="104">
        <v>3988</v>
      </c>
      <c r="I251" s="102" t="s">
        <v>179</v>
      </c>
    </row>
    <row r="252" spans="1:9" x14ac:dyDescent="0.2">
      <c r="A252" s="18" t="s">
        <v>50</v>
      </c>
      <c r="B252" s="11" t="s">
        <v>89</v>
      </c>
      <c r="C252" s="3" t="s">
        <v>95</v>
      </c>
      <c r="D252" s="19">
        <v>521.81666666666649</v>
      </c>
      <c r="E252" s="13">
        <v>0</v>
      </c>
      <c r="F252" s="13">
        <v>713580</v>
      </c>
      <c r="G252" s="13">
        <v>0</v>
      </c>
      <c r="H252" s="13">
        <v>284272</v>
      </c>
      <c r="I252" s="3" t="s">
        <v>179</v>
      </c>
    </row>
    <row r="253" spans="1:9" x14ac:dyDescent="0.2">
      <c r="A253" s="100" t="s">
        <v>57</v>
      </c>
      <c r="B253" s="101" t="s">
        <v>89</v>
      </c>
      <c r="C253" s="102" t="s">
        <v>95</v>
      </c>
      <c r="D253" s="103">
        <v>4280.616666666675</v>
      </c>
      <c r="E253" s="104">
        <v>0</v>
      </c>
      <c r="F253" s="104">
        <v>2368965</v>
      </c>
      <c r="G253" s="104">
        <v>0</v>
      </c>
      <c r="H253" s="104">
        <v>2626298</v>
      </c>
      <c r="I253" s="102" t="s">
        <v>179</v>
      </c>
    </row>
    <row r="254" spans="1:9" x14ac:dyDescent="0.2">
      <c r="A254" s="18" t="s">
        <v>13</v>
      </c>
      <c r="B254" s="11" t="s">
        <v>89</v>
      </c>
      <c r="C254" s="3" t="s">
        <v>95</v>
      </c>
      <c r="D254" s="19">
        <v>519.56666666666649</v>
      </c>
      <c r="E254" s="13">
        <v>0</v>
      </c>
      <c r="F254" s="13">
        <v>427465.10080000007</v>
      </c>
      <c r="G254" s="13">
        <v>0</v>
      </c>
      <c r="H254" s="13">
        <v>280682</v>
      </c>
      <c r="I254" s="3" t="s">
        <v>179</v>
      </c>
    </row>
    <row r="255" spans="1:9" x14ac:dyDescent="0.2">
      <c r="A255" s="100" t="s">
        <v>135</v>
      </c>
      <c r="B255" s="101" t="s">
        <v>89</v>
      </c>
      <c r="C255" s="102" t="s">
        <v>95</v>
      </c>
      <c r="D255" s="103">
        <v>400.93333333333339</v>
      </c>
      <c r="E255" s="104">
        <v>0</v>
      </c>
      <c r="F255" s="104">
        <v>158926</v>
      </c>
      <c r="G255" s="104">
        <v>0</v>
      </c>
      <c r="H255" s="104">
        <v>304432</v>
      </c>
      <c r="I255" s="102" t="s">
        <v>179</v>
      </c>
    </row>
    <row r="256" spans="1:9" x14ac:dyDescent="0.2">
      <c r="A256" s="18" t="s">
        <v>52</v>
      </c>
      <c r="B256" s="11" t="s">
        <v>89</v>
      </c>
      <c r="C256" s="3" t="s">
        <v>95</v>
      </c>
      <c r="D256" s="19">
        <v>7587.7000000000189</v>
      </c>
      <c r="E256" s="13">
        <v>458</v>
      </c>
      <c r="F256" s="13">
        <v>3856912</v>
      </c>
      <c r="G256" s="13">
        <v>0</v>
      </c>
      <c r="H256" s="13">
        <v>5542020</v>
      </c>
      <c r="I256" s="3" t="s">
        <v>179</v>
      </c>
    </row>
    <row r="257" spans="1:9" x14ac:dyDescent="0.2">
      <c r="A257" s="100" t="s">
        <v>156</v>
      </c>
      <c r="B257" s="101" t="s">
        <v>89</v>
      </c>
      <c r="C257" s="102" t="s">
        <v>95</v>
      </c>
      <c r="D257" s="103">
        <v>358</v>
      </c>
      <c r="E257" s="104">
        <v>0</v>
      </c>
      <c r="F257" s="104">
        <v>0</v>
      </c>
      <c r="G257" s="104">
        <v>0</v>
      </c>
      <c r="H257" s="104">
        <v>275974</v>
      </c>
      <c r="I257" s="102" t="s">
        <v>179</v>
      </c>
    </row>
    <row r="258" spans="1:9" x14ac:dyDescent="0.2">
      <c r="A258" s="128" t="s">
        <v>183</v>
      </c>
      <c r="B258" s="11" t="s">
        <v>90</v>
      </c>
      <c r="C258" s="3" t="s">
        <v>95</v>
      </c>
      <c r="D258" s="19">
        <v>256.48333333333335</v>
      </c>
      <c r="E258" s="13">
        <v>0</v>
      </c>
      <c r="F258" s="13">
        <v>106320</v>
      </c>
      <c r="G258" s="127">
        <v>0</v>
      </c>
      <c r="H258" s="13">
        <v>195242</v>
      </c>
      <c r="I258" s="3" t="s">
        <v>179</v>
      </c>
    </row>
    <row r="259" spans="1:9" x14ac:dyDescent="0.2">
      <c r="A259" s="100" t="s">
        <v>157</v>
      </c>
      <c r="B259" s="101" t="s">
        <v>90</v>
      </c>
      <c r="C259" s="102" t="s">
        <v>95</v>
      </c>
      <c r="D259" s="103">
        <v>361.49999999999972</v>
      </c>
      <c r="E259" s="104">
        <v>850</v>
      </c>
      <c r="F259" s="104">
        <v>151253</v>
      </c>
      <c r="G259" s="104">
        <v>0</v>
      </c>
      <c r="H259" s="104">
        <v>256324</v>
      </c>
      <c r="I259" s="102" t="s">
        <v>179</v>
      </c>
    </row>
    <row r="260" spans="1:9" x14ac:dyDescent="0.2">
      <c r="A260" s="18" t="s">
        <v>158</v>
      </c>
      <c r="B260" s="11" t="s">
        <v>90</v>
      </c>
      <c r="C260" s="3" t="s">
        <v>95</v>
      </c>
      <c r="D260" s="19">
        <v>1451.2666666666664</v>
      </c>
      <c r="E260" s="13">
        <v>0</v>
      </c>
      <c r="F260" s="13">
        <v>828175</v>
      </c>
      <c r="G260" s="13">
        <v>6549</v>
      </c>
      <c r="H260" s="13">
        <v>938064</v>
      </c>
      <c r="I260" s="3" t="s">
        <v>179</v>
      </c>
    </row>
    <row r="261" spans="1:9" x14ac:dyDescent="0.2">
      <c r="A261" s="100" t="s">
        <v>159</v>
      </c>
      <c r="B261" s="101" t="s">
        <v>90</v>
      </c>
      <c r="C261" s="102" t="s">
        <v>95</v>
      </c>
      <c r="D261" s="103">
        <v>61.800000000000011</v>
      </c>
      <c r="E261" s="104">
        <v>0</v>
      </c>
      <c r="F261" s="104">
        <v>0</v>
      </c>
      <c r="G261" s="104">
        <v>0</v>
      </c>
      <c r="H261" s="104">
        <v>42240</v>
      </c>
      <c r="I261" s="102" t="s">
        <v>179</v>
      </c>
    </row>
    <row r="262" spans="1:9" x14ac:dyDescent="0.2">
      <c r="A262" s="18" t="s">
        <v>15</v>
      </c>
      <c r="B262" s="11" t="s">
        <v>90</v>
      </c>
      <c r="C262" s="3" t="s">
        <v>95</v>
      </c>
      <c r="D262" s="19">
        <v>347.5</v>
      </c>
      <c r="E262" s="13">
        <v>0</v>
      </c>
      <c r="F262" s="13">
        <v>90267</v>
      </c>
      <c r="G262" s="13">
        <v>27</v>
      </c>
      <c r="H262" s="13">
        <v>262366</v>
      </c>
      <c r="I262" s="3" t="s">
        <v>179</v>
      </c>
    </row>
    <row r="263" spans="1:9" x14ac:dyDescent="0.2">
      <c r="A263" s="100" t="s">
        <v>137</v>
      </c>
      <c r="B263" s="101" t="s">
        <v>90</v>
      </c>
      <c r="C263" s="102" t="s">
        <v>95</v>
      </c>
      <c r="D263" s="103">
        <v>21.566666666666666</v>
      </c>
      <c r="E263" s="104">
        <v>0</v>
      </c>
      <c r="F263" s="104">
        <v>3446</v>
      </c>
      <c r="G263" s="104">
        <v>22</v>
      </c>
      <c r="H263" s="104">
        <v>15236</v>
      </c>
      <c r="I263" s="102" t="s">
        <v>179</v>
      </c>
    </row>
    <row r="264" spans="1:9" x14ac:dyDescent="0.2">
      <c r="A264" s="18" t="s">
        <v>27</v>
      </c>
      <c r="B264" s="11" t="s">
        <v>90</v>
      </c>
      <c r="C264" s="3" t="s">
        <v>95</v>
      </c>
      <c r="D264" s="19">
        <v>40</v>
      </c>
      <c r="E264" s="13">
        <v>4912</v>
      </c>
      <c r="F264" s="13">
        <v>18711</v>
      </c>
      <c r="G264" s="13">
        <v>0</v>
      </c>
      <c r="H264" s="13">
        <v>25160</v>
      </c>
      <c r="I264" s="3" t="s">
        <v>179</v>
      </c>
    </row>
    <row r="265" spans="1:9" x14ac:dyDescent="0.2">
      <c r="A265" s="100" t="s">
        <v>160</v>
      </c>
      <c r="B265" s="101" t="s">
        <v>90</v>
      </c>
      <c r="C265" s="102" t="s">
        <v>95</v>
      </c>
      <c r="D265" s="103">
        <v>229</v>
      </c>
      <c r="E265" s="104">
        <v>0</v>
      </c>
      <c r="F265" s="104">
        <v>50534</v>
      </c>
      <c r="G265" s="104">
        <v>16</v>
      </c>
      <c r="H265" s="104">
        <v>192998</v>
      </c>
      <c r="I265" s="102" t="s">
        <v>179</v>
      </c>
    </row>
    <row r="266" spans="1:9" x14ac:dyDescent="0.2">
      <c r="A266" s="18" t="s">
        <v>51</v>
      </c>
      <c r="B266" s="11" t="s">
        <v>90</v>
      </c>
      <c r="C266" s="3" t="s">
        <v>95</v>
      </c>
      <c r="D266" s="19">
        <v>60.466666666666669</v>
      </c>
      <c r="E266" s="13">
        <v>0</v>
      </c>
      <c r="F266" s="13">
        <v>1056.7</v>
      </c>
      <c r="G266" s="13">
        <v>0</v>
      </c>
      <c r="H266" s="13">
        <v>23240</v>
      </c>
      <c r="I266" s="3" t="s">
        <v>179</v>
      </c>
    </row>
    <row r="267" spans="1:9" x14ac:dyDescent="0.2">
      <c r="A267" s="100" t="s">
        <v>114</v>
      </c>
      <c r="B267" s="101" t="s">
        <v>90</v>
      </c>
      <c r="C267" s="102" t="s">
        <v>95</v>
      </c>
      <c r="D267" s="103">
        <v>221.60000000000002</v>
      </c>
      <c r="E267" s="104">
        <v>0</v>
      </c>
      <c r="F267" s="104">
        <v>79612</v>
      </c>
      <c r="G267" s="104">
        <v>0</v>
      </c>
      <c r="H267" s="104">
        <v>153756</v>
      </c>
      <c r="I267" s="102" t="s">
        <v>179</v>
      </c>
    </row>
    <row r="268" spans="1:9" x14ac:dyDescent="0.2">
      <c r="A268" s="18" t="s">
        <v>9</v>
      </c>
      <c r="B268" s="11" t="s">
        <v>92</v>
      </c>
      <c r="C268" s="3" t="s">
        <v>95</v>
      </c>
      <c r="D268" s="19">
        <v>158.9</v>
      </c>
      <c r="E268" s="13">
        <v>4644</v>
      </c>
      <c r="F268" s="13">
        <v>67667</v>
      </c>
      <c r="G268" s="13">
        <v>0</v>
      </c>
      <c r="H268" s="13">
        <v>115531</v>
      </c>
      <c r="I268" s="3" t="s">
        <v>179</v>
      </c>
    </row>
    <row r="269" spans="1:9" x14ac:dyDescent="0.2">
      <c r="A269" s="100" t="s">
        <v>111</v>
      </c>
      <c r="B269" s="101" t="s">
        <v>93</v>
      </c>
      <c r="C269" s="102" t="s">
        <v>95</v>
      </c>
      <c r="D269" s="103">
        <v>781.08333333333326</v>
      </c>
      <c r="E269" s="104">
        <v>20383</v>
      </c>
      <c r="F269" s="104">
        <v>57886</v>
      </c>
      <c r="G269" s="104">
        <v>0</v>
      </c>
      <c r="H269" s="104">
        <v>676320</v>
      </c>
      <c r="I269" s="102" t="s">
        <v>179</v>
      </c>
    </row>
    <row r="270" spans="1:9" x14ac:dyDescent="0.2">
      <c r="A270" s="18" t="s">
        <v>54</v>
      </c>
      <c r="B270" s="11" t="s">
        <v>93</v>
      </c>
      <c r="C270" s="3" t="s">
        <v>95</v>
      </c>
      <c r="D270" s="19">
        <v>2899.1833333333338</v>
      </c>
      <c r="E270" s="13">
        <v>0</v>
      </c>
      <c r="F270" s="13">
        <v>0</v>
      </c>
      <c r="G270" s="13">
        <v>0</v>
      </c>
      <c r="H270" s="13">
        <v>950504</v>
      </c>
      <c r="I270" s="3" t="s">
        <v>179</v>
      </c>
    </row>
    <row r="271" spans="1:9" x14ac:dyDescent="0.2">
      <c r="A271" s="100" t="s">
        <v>59</v>
      </c>
      <c r="B271" s="101" t="s">
        <v>93</v>
      </c>
      <c r="C271" s="102" t="s">
        <v>95</v>
      </c>
      <c r="D271" s="103">
        <v>1661.1666666666665</v>
      </c>
      <c r="E271" s="104">
        <v>338.8</v>
      </c>
      <c r="F271" s="104">
        <v>0</v>
      </c>
      <c r="G271" s="104">
        <v>0</v>
      </c>
      <c r="H271" s="104">
        <v>1135089</v>
      </c>
      <c r="I271" s="102" t="s">
        <v>179</v>
      </c>
    </row>
    <row r="272" spans="1:9" x14ac:dyDescent="0.2">
      <c r="A272" s="18" t="s">
        <v>110</v>
      </c>
      <c r="B272" s="11" t="s">
        <v>93</v>
      </c>
      <c r="C272" s="3" t="s">
        <v>95</v>
      </c>
      <c r="D272" s="19">
        <v>780</v>
      </c>
      <c r="E272" s="13">
        <v>0</v>
      </c>
      <c r="F272" s="13">
        <v>0</v>
      </c>
      <c r="G272" s="13">
        <v>0</v>
      </c>
      <c r="H272" s="13">
        <v>305448</v>
      </c>
      <c r="I272" s="3" t="s">
        <v>179</v>
      </c>
    </row>
    <row r="273" spans="1:9" ht="13.5" thickBot="1" x14ac:dyDescent="0.25">
      <c r="A273" s="105" t="s">
        <v>58</v>
      </c>
      <c r="B273" s="106" t="s">
        <v>93</v>
      </c>
      <c r="C273" s="107" t="s">
        <v>95</v>
      </c>
      <c r="D273" s="108">
        <v>1050.6666666666658</v>
      </c>
      <c r="E273" s="109">
        <v>0</v>
      </c>
      <c r="F273" s="109">
        <v>0</v>
      </c>
      <c r="G273" s="109">
        <v>0</v>
      </c>
      <c r="H273" s="109">
        <v>904704</v>
      </c>
      <c r="I273" s="107" t="s">
        <v>179</v>
      </c>
    </row>
    <row r="274" spans="1:9" x14ac:dyDescent="0.2">
      <c r="A274" s="12"/>
      <c r="B274" s="48"/>
      <c r="C274" s="123"/>
      <c r="D274" s="124"/>
      <c r="E274" s="125"/>
      <c r="F274" s="125"/>
      <c r="G274" s="125"/>
      <c r="H274" s="125"/>
      <c r="I274" s="123"/>
    </row>
    <row r="275" spans="1:9" x14ac:dyDescent="0.2">
      <c r="A275" s="129" t="s">
        <v>184</v>
      </c>
      <c r="B275" s="48"/>
      <c r="C275" s="123"/>
      <c r="D275" s="124"/>
      <c r="E275" s="125"/>
      <c r="F275" s="125"/>
      <c r="G275" s="125"/>
      <c r="H275" s="125"/>
      <c r="I275" s="123"/>
    </row>
    <row r="276" spans="1:9" x14ac:dyDescent="0.2">
      <c r="A276" s="9" t="s">
        <v>131</v>
      </c>
    </row>
  </sheetData>
  <phoneticPr fontId="35" type="noConversion"/>
  <pageMargins left="0.75" right="0.75" top="1" bottom="1" header="0" footer="0"/>
  <pageSetup scale="4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6"/>
  <sheetViews>
    <sheetView showGridLines="0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outlineLevelRow="1" x14ac:dyDescent="0.2"/>
  <cols>
    <col min="1" max="1" width="47.140625" style="20" customWidth="1"/>
    <col min="2" max="14" width="14.28515625" style="20" customWidth="1"/>
  </cols>
  <sheetData>
    <row r="1" spans="1:14" ht="15.75" x14ac:dyDescent="0.25">
      <c r="C1" s="21"/>
      <c r="E1" s="21"/>
      <c r="F1" s="21"/>
      <c r="G1" s="21"/>
      <c r="H1" s="21"/>
      <c r="I1" s="21"/>
      <c r="J1" s="21"/>
      <c r="K1" s="21"/>
      <c r="L1" s="21"/>
      <c r="M1" s="21"/>
      <c r="N1" s="79">
        <v>2021</v>
      </c>
    </row>
    <row r="2" spans="1:14" ht="15.75" x14ac:dyDescent="0.25">
      <c r="C2" s="41"/>
      <c r="E2" s="41"/>
      <c r="F2" s="41"/>
      <c r="G2" s="21" t="s">
        <v>60</v>
      </c>
      <c r="H2" s="41"/>
      <c r="I2" s="41"/>
      <c r="J2" s="41"/>
      <c r="K2" s="41"/>
      <c r="L2" s="41"/>
      <c r="M2" s="41"/>
    </row>
    <row r="3" spans="1:14" ht="15" x14ac:dyDescent="0.25">
      <c r="C3" s="42"/>
      <c r="E3" s="42"/>
      <c r="F3" s="42"/>
      <c r="G3" s="41" t="s">
        <v>32</v>
      </c>
      <c r="H3" s="42"/>
      <c r="I3" s="42"/>
      <c r="J3" s="42"/>
      <c r="K3" s="42"/>
      <c r="L3" s="42"/>
      <c r="M3" s="42"/>
    </row>
    <row r="4" spans="1:14" x14ac:dyDescent="0.2">
      <c r="C4" s="43"/>
      <c r="E4" s="43"/>
      <c r="F4" s="43"/>
      <c r="G4" s="43"/>
      <c r="H4" s="43"/>
      <c r="I4" s="43"/>
      <c r="J4" s="43"/>
      <c r="K4" s="43"/>
      <c r="L4" s="43"/>
      <c r="M4" s="43"/>
    </row>
    <row r="5" spans="1:14" x14ac:dyDescent="0.2">
      <c r="A5" s="44"/>
    </row>
    <row r="6" spans="1:14" s="11" customFormat="1" x14ac:dyDescent="0.2">
      <c r="A6" s="41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11" customFormat="1" x14ac:dyDescent="0.2">
      <c r="A7" s="43" t="s">
        <v>73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11" customFormat="1" x14ac:dyDescent="0.2">
      <c r="A8" s="4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46" t="s">
        <v>44</v>
      </c>
      <c r="B9" s="46" t="s">
        <v>45</v>
      </c>
      <c r="C9" s="46" t="s">
        <v>46</v>
      </c>
      <c r="D9" s="46" t="s">
        <v>62</v>
      </c>
      <c r="E9" s="46" t="s">
        <v>47</v>
      </c>
      <c r="F9" s="46" t="s">
        <v>48</v>
      </c>
      <c r="G9" s="46" t="s">
        <v>49</v>
      </c>
      <c r="H9" s="46" t="s">
        <v>63</v>
      </c>
      <c r="I9" s="46" t="s">
        <v>64</v>
      </c>
      <c r="J9" s="46" t="s">
        <v>65</v>
      </c>
      <c r="K9" s="46" t="s">
        <v>66</v>
      </c>
      <c r="L9" s="46" t="s">
        <v>67</v>
      </c>
      <c r="M9" s="46" t="s">
        <v>68</v>
      </c>
      <c r="N9" s="75" t="s">
        <v>69</v>
      </c>
    </row>
    <row r="10" spans="1:14" x14ac:dyDescent="0.2">
      <c r="A10" s="48" t="s">
        <v>3</v>
      </c>
      <c r="B10" s="89">
        <v>2</v>
      </c>
      <c r="C10" s="32">
        <v>9</v>
      </c>
      <c r="D10" s="32">
        <v>2</v>
      </c>
      <c r="E10" s="32">
        <v>7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4">
        <f t="shared" ref="N10:N14" si="0">SUM(B10:M10)</f>
        <v>20</v>
      </c>
    </row>
    <row r="11" spans="1:14" s="1" customFormat="1" x14ac:dyDescent="0.2">
      <c r="A11" s="57" t="s">
        <v>20</v>
      </c>
      <c r="B11" s="28">
        <v>923</v>
      </c>
      <c r="C11" s="28">
        <v>917</v>
      </c>
      <c r="D11" s="28">
        <v>1094</v>
      </c>
      <c r="E11" s="28">
        <v>1033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35">
        <f t="shared" si="0"/>
        <v>3967</v>
      </c>
    </row>
    <row r="12" spans="1:14" s="1" customFormat="1" x14ac:dyDescent="0.2">
      <c r="A12" s="48" t="s">
        <v>5</v>
      </c>
      <c r="B12" s="89">
        <v>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4">
        <f t="shared" si="0"/>
        <v>2</v>
      </c>
    </row>
    <row r="13" spans="1:14" s="1" customFormat="1" x14ac:dyDescent="0.2">
      <c r="A13" s="57" t="s">
        <v>128</v>
      </c>
      <c r="B13" s="28">
        <v>608</v>
      </c>
      <c r="C13" s="28">
        <v>580</v>
      </c>
      <c r="D13" s="28">
        <v>678</v>
      </c>
      <c r="E13" s="28">
        <v>725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35">
        <f t="shared" si="0"/>
        <v>2591</v>
      </c>
    </row>
    <row r="14" spans="1:14" s="1" customFormat="1" x14ac:dyDescent="0.2">
      <c r="A14" s="48" t="s">
        <v>4</v>
      </c>
      <c r="B14" s="89">
        <v>2</v>
      </c>
      <c r="C14" s="32">
        <v>8</v>
      </c>
      <c r="D14" s="32">
        <v>5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4">
        <f t="shared" si="0"/>
        <v>15</v>
      </c>
    </row>
    <row r="15" spans="1:14" x14ac:dyDescent="0.2">
      <c r="A15" s="55" t="s">
        <v>0</v>
      </c>
      <c r="B15" s="56">
        <f t="shared" ref="B15:N15" si="1">SUM(B10:B14)</f>
        <v>1537</v>
      </c>
      <c r="C15" s="56">
        <f t="shared" si="1"/>
        <v>1514</v>
      </c>
      <c r="D15" s="56">
        <f t="shared" si="1"/>
        <v>1779</v>
      </c>
      <c r="E15" s="56">
        <f t="shared" si="1"/>
        <v>1765</v>
      </c>
      <c r="F15" s="56">
        <f t="shared" si="1"/>
        <v>0</v>
      </c>
      <c r="G15" s="56">
        <f t="shared" si="1"/>
        <v>0</v>
      </c>
      <c r="H15" s="56">
        <f t="shared" si="1"/>
        <v>0</v>
      </c>
      <c r="I15" s="56">
        <f t="shared" si="1"/>
        <v>0</v>
      </c>
      <c r="J15" s="56">
        <f t="shared" si="1"/>
        <v>0</v>
      </c>
      <c r="K15" s="56">
        <f t="shared" si="1"/>
        <v>0</v>
      </c>
      <c r="L15" s="56">
        <f t="shared" si="1"/>
        <v>0</v>
      </c>
      <c r="M15" s="56">
        <f t="shared" si="1"/>
        <v>0</v>
      </c>
      <c r="N15" s="76">
        <f t="shared" si="1"/>
        <v>6595</v>
      </c>
    </row>
    <row r="17" spans="1:14" x14ac:dyDescent="0.2">
      <c r="A17" s="49" t="s">
        <v>72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x14ac:dyDescent="0.2">
      <c r="A18" s="51" t="s">
        <v>74</v>
      </c>
    </row>
    <row r="20" spans="1:14" x14ac:dyDescent="0.2">
      <c r="A20" s="46" t="s">
        <v>44</v>
      </c>
      <c r="B20" s="46" t="s">
        <v>45</v>
      </c>
      <c r="C20" s="46" t="s">
        <v>46</v>
      </c>
      <c r="D20" s="46" t="s">
        <v>62</v>
      </c>
      <c r="E20" s="46" t="s">
        <v>47</v>
      </c>
      <c r="F20" s="46" t="s">
        <v>48</v>
      </c>
      <c r="G20" s="46" t="s">
        <v>49</v>
      </c>
      <c r="H20" s="46" t="s">
        <v>63</v>
      </c>
      <c r="I20" s="46" t="s">
        <v>64</v>
      </c>
      <c r="J20" s="46" t="s">
        <v>65</v>
      </c>
      <c r="K20" s="46" t="s">
        <v>66</v>
      </c>
      <c r="L20" s="46" t="s">
        <v>67</v>
      </c>
      <c r="M20" s="46" t="s">
        <v>68</v>
      </c>
      <c r="N20" s="75" t="s">
        <v>69</v>
      </c>
    </row>
    <row r="21" spans="1:14" s="11" customFormat="1" x14ac:dyDescent="0.2">
      <c r="A21" s="48" t="s">
        <v>3</v>
      </c>
      <c r="B21" s="89">
        <v>0</v>
      </c>
      <c r="C21" s="32">
        <v>0</v>
      </c>
      <c r="D21" s="32">
        <v>2</v>
      </c>
      <c r="E21" s="32">
        <v>2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4">
        <f t="shared" ref="N21:N29" si="2">SUM(B21:M21)</f>
        <v>4</v>
      </c>
    </row>
    <row r="22" spans="1:14" s="11" customFormat="1" x14ac:dyDescent="0.2">
      <c r="A22" s="57" t="s">
        <v>127</v>
      </c>
      <c r="B22" s="28">
        <v>29</v>
      </c>
      <c r="C22" s="28">
        <v>41</v>
      </c>
      <c r="D22" s="28">
        <v>33</v>
      </c>
      <c r="E22" s="28">
        <v>54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35">
        <f t="shared" ref="N22" si="3">SUM(B22:M22)</f>
        <v>157</v>
      </c>
    </row>
    <row r="23" spans="1:14" x14ac:dyDescent="0.2">
      <c r="A23" s="48" t="s">
        <v>20</v>
      </c>
      <c r="B23" s="89">
        <v>145</v>
      </c>
      <c r="C23" s="32">
        <v>186</v>
      </c>
      <c r="D23" s="32">
        <v>145</v>
      </c>
      <c r="E23" s="32">
        <v>107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4">
        <f t="shared" si="2"/>
        <v>583</v>
      </c>
    </row>
    <row r="24" spans="1:14" s="11" customFormat="1" x14ac:dyDescent="0.2">
      <c r="A24" s="57" t="s">
        <v>153</v>
      </c>
      <c r="B24" s="28">
        <v>0</v>
      </c>
      <c r="C24" s="28">
        <v>6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35">
        <f t="shared" si="2"/>
        <v>6</v>
      </c>
    </row>
    <row r="25" spans="1:14" s="11" customFormat="1" x14ac:dyDescent="0.2">
      <c r="A25" s="48" t="s">
        <v>21</v>
      </c>
      <c r="B25" s="89">
        <v>0</v>
      </c>
      <c r="C25" s="32">
        <v>2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4">
        <f t="shared" si="2"/>
        <v>2</v>
      </c>
    </row>
    <row r="26" spans="1:14" s="11" customFormat="1" x14ac:dyDescent="0.2">
      <c r="A26" s="57" t="s">
        <v>5</v>
      </c>
      <c r="B26" s="28">
        <v>10</v>
      </c>
      <c r="C26" s="28">
        <v>2</v>
      </c>
      <c r="D26" s="28">
        <v>4</v>
      </c>
      <c r="E26" s="28">
        <v>6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35">
        <f t="shared" si="2"/>
        <v>22</v>
      </c>
    </row>
    <row r="27" spans="1:14" s="11" customFormat="1" x14ac:dyDescent="0.2">
      <c r="A27" s="48" t="s">
        <v>128</v>
      </c>
      <c r="B27" s="89">
        <v>0</v>
      </c>
      <c r="C27" s="32">
        <v>0</v>
      </c>
      <c r="D27" s="32">
        <v>1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4">
        <f t="shared" si="2"/>
        <v>1</v>
      </c>
    </row>
    <row r="28" spans="1:14" s="11" customFormat="1" x14ac:dyDescent="0.2">
      <c r="A28" s="57" t="s">
        <v>4</v>
      </c>
      <c r="B28" s="28">
        <v>86</v>
      </c>
      <c r="C28" s="28">
        <v>31</v>
      </c>
      <c r="D28" s="28">
        <v>25</v>
      </c>
      <c r="E28" s="28">
        <v>28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35">
        <f t="shared" ref="N28" si="4">SUM(B28:M28)</f>
        <v>170</v>
      </c>
    </row>
    <row r="29" spans="1:14" x14ac:dyDescent="0.2">
      <c r="A29" s="48" t="s">
        <v>155</v>
      </c>
      <c r="B29" s="89">
        <v>0</v>
      </c>
      <c r="C29" s="32">
        <v>0</v>
      </c>
      <c r="D29" s="32">
        <v>2</v>
      </c>
      <c r="E29" s="32">
        <v>2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4">
        <f t="shared" si="2"/>
        <v>4</v>
      </c>
    </row>
    <row r="30" spans="1:14" x14ac:dyDescent="0.2">
      <c r="A30" s="55" t="s">
        <v>0</v>
      </c>
      <c r="B30" s="56">
        <f t="shared" ref="B30:N30" si="5">SUM(B21:B29)</f>
        <v>270</v>
      </c>
      <c r="C30" s="56">
        <f t="shared" si="5"/>
        <v>268</v>
      </c>
      <c r="D30" s="56">
        <f t="shared" si="5"/>
        <v>212</v>
      </c>
      <c r="E30" s="56">
        <f t="shared" si="5"/>
        <v>199</v>
      </c>
      <c r="F30" s="56">
        <f t="shared" si="5"/>
        <v>0</v>
      </c>
      <c r="G30" s="56">
        <f t="shared" si="5"/>
        <v>0</v>
      </c>
      <c r="H30" s="56">
        <f t="shared" si="5"/>
        <v>0</v>
      </c>
      <c r="I30" s="56">
        <f t="shared" si="5"/>
        <v>0</v>
      </c>
      <c r="J30" s="56">
        <f t="shared" si="5"/>
        <v>0</v>
      </c>
      <c r="K30" s="56">
        <f t="shared" si="5"/>
        <v>0</v>
      </c>
      <c r="L30" s="56">
        <f t="shared" si="5"/>
        <v>0</v>
      </c>
      <c r="M30" s="56">
        <f t="shared" si="5"/>
        <v>0</v>
      </c>
      <c r="N30" s="76">
        <f t="shared" si="5"/>
        <v>949</v>
      </c>
    </row>
    <row r="32" spans="1:14" x14ac:dyDescent="0.2">
      <c r="A32" s="49" t="s">
        <v>71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4" x14ac:dyDescent="0.2">
      <c r="A33" s="51" t="s">
        <v>74</v>
      </c>
    </row>
    <row r="34" spans="1:14" x14ac:dyDescent="0.2">
      <c r="A34" s="51"/>
    </row>
    <row r="35" spans="1:14" x14ac:dyDescent="0.2">
      <c r="A35" s="46" t="s">
        <v>44</v>
      </c>
      <c r="B35" s="46" t="s">
        <v>45</v>
      </c>
      <c r="C35" s="46" t="s">
        <v>46</v>
      </c>
      <c r="D35" s="46" t="s">
        <v>62</v>
      </c>
      <c r="E35" s="46" t="s">
        <v>47</v>
      </c>
      <c r="F35" s="46" t="s">
        <v>48</v>
      </c>
      <c r="G35" s="46" t="s">
        <v>49</v>
      </c>
      <c r="H35" s="46" t="s">
        <v>63</v>
      </c>
      <c r="I35" s="46" t="s">
        <v>64</v>
      </c>
      <c r="J35" s="46" t="s">
        <v>65</v>
      </c>
      <c r="K35" s="46" t="s">
        <v>66</v>
      </c>
      <c r="L35" s="46" t="s">
        <v>67</v>
      </c>
      <c r="M35" s="46" t="s">
        <v>68</v>
      </c>
      <c r="N35" s="75" t="s">
        <v>69</v>
      </c>
    </row>
    <row r="36" spans="1:14" s="1" customFormat="1" ht="12" customHeight="1" x14ac:dyDescent="0.2">
      <c r="A36" s="80" t="s">
        <v>138</v>
      </c>
      <c r="B36" s="81">
        <f t="shared" ref="B36:N36" si="6">SUM(B37:B45)</f>
        <v>190</v>
      </c>
      <c r="C36" s="81">
        <f t="shared" si="6"/>
        <v>224</v>
      </c>
      <c r="D36" s="81">
        <f t="shared" si="6"/>
        <v>266</v>
      </c>
      <c r="E36" s="81">
        <f t="shared" si="6"/>
        <v>204</v>
      </c>
      <c r="F36" s="81">
        <f t="shared" si="6"/>
        <v>0</v>
      </c>
      <c r="G36" s="81">
        <f t="shared" si="6"/>
        <v>0</v>
      </c>
      <c r="H36" s="81">
        <f t="shared" si="6"/>
        <v>0</v>
      </c>
      <c r="I36" s="81">
        <f t="shared" si="6"/>
        <v>0</v>
      </c>
      <c r="J36" s="81">
        <f t="shared" si="6"/>
        <v>0</v>
      </c>
      <c r="K36" s="81">
        <f t="shared" si="6"/>
        <v>0</v>
      </c>
      <c r="L36" s="81">
        <f t="shared" si="6"/>
        <v>0</v>
      </c>
      <c r="M36" s="81">
        <f t="shared" si="6"/>
        <v>0</v>
      </c>
      <c r="N36" s="83">
        <f t="shared" si="6"/>
        <v>884</v>
      </c>
    </row>
    <row r="37" spans="1:14" s="1" customFormat="1" ht="12.75" customHeight="1" outlineLevel="1" x14ac:dyDescent="0.2">
      <c r="A37" s="48" t="s">
        <v>116</v>
      </c>
      <c r="B37" s="89">
        <v>8</v>
      </c>
      <c r="C37" s="32">
        <v>10</v>
      </c>
      <c r="D37" s="32">
        <v>14</v>
      </c>
      <c r="E37" s="32">
        <v>4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4">
        <f>SUM(B37:M37)</f>
        <v>36</v>
      </c>
    </row>
    <row r="38" spans="1:14" s="1" customFormat="1" ht="12.75" customHeight="1" outlineLevel="1" x14ac:dyDescent="0.2">
      <c r="A38" s="57" t="s">
        <v>31</v>
      </c>
      <c r="B38" s="28">
        <v>7</v>
      </c>
      <c r="C38" s="28">
        <v>5</v>
      </c>
      <c r="D38" s="28">
        <v>17</v>
      </c>
      <c r="E38" s="28">
        <v>18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35">
        <f t="shared" ref="N38:N45" si="7">SUM(B38:M38)</f>
        <v>47</v>
      </c>
    </row>
    <row r="39" spans="1:14" s="1" customFormat="1" ht="12.75" customHeight="1" outlineLevel="1" x14ac:dyDescent="0.2">
      <c r="A39" s="48" t="s">
        <v>18</v>
      </c>
      <c r="B39" s="89">
        <v>84</v>
      </c>
      <c r="C39" s="32">
        <v>74</v>
      </c>
      <c r="D39" s="32">
        <v>88</v>
      </c>
      <c r="E39" s="32">
        <v>88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4">
        <f t="shared" si="7"/>
        <v>334</v>
      </c>
    </row>
    <row r="40" spans="1:14" s="1" customFormat="1" ht="12.75" customHeight="1" outlineLevel="1" x14ac:dyDescent="0.2">
      <c r="A40" s="57" t="s">
        <v>133</v>
      </c>
      <c r="B40" s="28">
        <v>6</v>
      </c>
      <c r="C40" s="28">
        <v>14</v>
      </c>
      <c r="D40" s="28">
        <v>36</v>
      </c>
      <c r="E40" s="28">
        <v>4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35">
        <f t="shared" si="7"/>
        <v>60</v>
      </c>
    </row>
    <row r="41" spans="1:14" s="1" customFormat="1" ht="12.75" customHeight="1" outlineLevel="1" x14ac:dyDescent="0.2">
      <c r="A41" s="48" t="s">
        <v>29</v>
      </c>
      <c r="B41" s="89">
        <v>4</v>
      </c>
      <c r="C41" s="32">
        <v>6</v>
      </c>
      <c r="D41" s="32">
        <v>4</v>
      </c>
      <c r="E41" s="32">
        <v>2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4">
        <f t="shared" si="7"/>
        <v>16</v>
      </c>
    </row>
    <row r="42" spans="1:14" s="1" customFormat="1" ht="12.75" customHeight="1" outlineLevel="1" x14ac:dyDescent="0.2">
      <c r="A42" s="57" t="s">
        <v>168</v>
      </c>
      <c r="B42" s="28">
        <v>0</v>
      </c>
      <c r="C42" s="28">
        <v>6</v>
      </c>
      <c r="D42" s="28">
        <v>4</v>
      </c>
      <c r="E42" s="28">
        <v>6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35">
        <f t="shared" si="7"/>
        <v>16</v>
      </c>
    </row>
    <row r="43" spans="1:14" ht="12.75" customHeight="1" outlineLevel="1" x14ac:dyDescent="0.2">
      <c r="A43" s="48" t="s">
        <v>125</v>
      </c>
      <c r="B43" s="89">
        <v>5</v>
      </c>
      <c r="C43" s="32">
        <v>33</v>
      </c>
      <c r="D43" s="32">
        <v>35</v>
      </c>
      <c r="E43" s="32">
        <v>12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4">
        <f t="shared" si="7"/>
        <v>85</v>
      </c>
    </row>
    <row r="44" spans="1:14" s="11" customFormat="1" ht="12.75" customHeight="1" outlineLevel="1" x14ac:dyDescent="0.2">
      <c r="A44" s="57" t="s">
        <v>134</v>
      </c>
      <c r="B44" s="28">
        <v>10</v>
      </c>
      <c r="C44" s="28">
        <v>6</v>
      </c>
      <c r="D44" s="28">
        <v>4</v>
      </c>
      <c r="E44" s="28">
        <v>8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35">
        <f t="shared" ref="N44" si="8">SUM(B44:M44)</f>
        <v>28</v>
      </c>
    </row>
    <row r="45" spans="1:14" ht="12.75" customHeight="1" outlineLevel="1" x14ac:dyDescent="0.2">
      <c r="A45" s="48" t="s">
        <v>19</v>
      </c>
      <c r="B45" s="89">
        <v>66</v>
      </c>
      <c r="C45" s="32">
        <v>70</v>
      </c>
      <c r="D45" s="32">
        <v>64</v>
      </c>
      <c r="E45" s="32">
        <v>62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4">
        <f t="shared" si="7"/>
        <v>262</v>
      </c>
    </row>
    <row r="46" spans="1:14" x14ac:dyDescent="0.2">
      <c r="A46" s="80" t="s">
        <v>141</v>
      </c>
      <c r="B46" s="81">
        <f t="shared" ref="B46:N46" si="9">SUM(B47:B50)</f>
        <v>4</v>
      </c>
      <c r="C46" s="81">
        <f t="shared" si="9"/>
        <v>4</v>
      </c>
      <c r="D46" s="81">
        <f t="shared" si="9"/>
        <v>21</v>
      </c>
      <c r="E46" s="81">
        <f t="shared" si="9"/>
        <v>34</v>
      </c>
      <c r="F46" s="81">
        <f t="shared" si="9"/>
        <v>0</v>
      </c>
      <c r="G46" s="81">
        <f t="shared" si="9"/>
        <v>0</v>
      </c>
      <c r="H46" s="81">
        <f t="shared" si="9"/>
        <v>0</v>
      </c>
      <c r="I46" s="81">
        <f t="shared" si="9"/>
        <v>0</v>
      </c>
      <c r="J46" s="81">
        <f t="shared" si="9"/>
        <v>0</v>
      </c>
      <c r="K46" s="81">
        <f t="shared" si="9"/>
        <v>0</v>
      </c>
      <c r="L46" s="81">
        <f t="shared" si="9"/>
        <v>0</v>
      </c>
      <c r="M46" s="81">
        <f t="shared" si="9"/>
        <v>0</v>
      </c>
      <c r="N46" s="83">
        <f t="shared" si="9"/>
        <v>63</v>
      </c>
    </row>
    <row r="47" spans="1:14" s="11" customFormat="1" ht="12.75" customHeight="1" outlineLevel="1" x14ac:dyDescent="0.2">
      <c r="A47" s="48" t="s">
        <v>129</v>
      </c>
      <c r="B47" s="89">
        <v>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4">
        <f>SUM(B47:M47)</f>
        <v>2</v>
      </c>
    </row>
    <row r="48" spans="1:14" s="11" customFormat="1" ht="12.75" customHeight="1" outlineLevel="1" x14ac:dyDescent="0.2">
      <c r="A48" s="57" t="s">
        <v>174</v>
      </c>
      <c r="B48" s="28">
        <v>0</v>
      </c>
      <c r="C48" s="28">
        <v>0</v>
      </c>
      <c r="D48" s="28">
        <v>1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35">
        <f>SUM(B48:M48)</f>
        <v>1</v>
      </c>
    </row>
    <row r="49" spans="1:14" s="11" customFormat="1" ht="12.75" customHeight="1" outlineLevel="1" x14ac:dyDescent="0.2">
      <c r="A49" s="48" t="s">
        <v>41</v>
      </c>
      <c r="B49" s="89">
        <v>2</v>
      </c>
      <c r="C49" s="32">
        <v>4</v>
      </c>
      <c r="D49" s="32">
        <v>20</v>
      </c>
      <c r="E49" s="32">
        <v>32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4">
        <f>SUM(B49:M49)</f>
        <v>58</v>
      </c>
    </row>
    <row r="50" spans="1:14" ht="12.75" customHeight="1" outlineLevel="1" x14ac:dyDescent="0.2">
      <c r="A50" s="57" t="s">
        <v>28</v>
      </c>
      <c r="B50" s="28">
        <v>0</v>
      </c>
      <c r="C50" s="28">
        <v>0</v>
      </c>
      <c r="D50" s="28">
        <v>0</v>
      </c>
      <c r="E50" s="28">
        <v>2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35">
        <f>SUM(B50:M50)</f>
        <v>2</v>
      </c>
    </row>
    <row r="51" spans="1:14" ht="25.5" x14ac:dyDescent="0.2">
      <c r="A51" s="80" t="s">
        <v>149</v>
      </c>
      <c r="B51" s="82">
        <f>SUM(B52:B55)</f>
        <v>38</v>
      </c>
      <c r="C51" s="82">
        <f t="shared" ref="C51:N51" si="10">SUM(C52:C55)</f>
        <v>49</v>
      </c>
      <c r="D51" s="82">
        <f t="shared" si="10"/>
        <v>26</v>
      </c>
      <c r="E51" s="82">
        <f t="shared" si="10"/>
        <v>26</v>
      </c>
      <c r="F51" s="82">
        <f t="shared" si="10"/>
        <v>0</v>
      </c>
      <c r="G51" s="82">
        <f t="shared" si="10"/>
        <v>0</v>
      </c>
      <c r="H51" s="82">
        <f t="shared" si="10"/>
        <v>0</v>
      </c>
      <c r="I51" s="82">
        <f t="shared" si="10"/>
        <v>0</v>
      </c>
      <c r="J51" s="82">
        <f t="shared" si="10"/>
        <v>0</v>
      </c>
      <c r="K51" s="82">
        <f t="shared" si="10"/>
        <v>0</v>
      </c>
      <c r="L51" s="82">
        <f t="shared" si="10"/>
        <v>0</v>
      </c>
      <c r="M51" s="82">
        <f t="shared" si="10"/>
        <v>0</v>
      </c>
      <c r="N51" s="84">
        <f t="shared" si="10"/>
        <v>139</v>
      </c>
    </row>
    <row r="52" spans="1:14" s="11" customFormat="1" outlineLevel="1" x14ac:dyDescent="0.2">
      <c r="A52" s="48" t="s">
        <v>169</v>
      </c>
      <c r="B52" s="89">
        <v>20</v>
      </c>
      <c r="C52" s="32">
        <v>32</v>
      </c>
      <c r="D52" s="32">
        <v>16</v>
      </c>
      <c r="E52" s="32">
        <v>18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4">
        <f t="shared" ref="N52:N53" si="11">SUM(B52:M52)</f>
        <v>86</v>
      </c>
    </row>
    <row r="53" spans="1:14" s="11" customFormat="1" outlineLevel="1" x14ac:dyDescent="0.2">
      <c r="A53" s="57" t="s">
        <v>182</v>
      </c>
      <c r="B53" s="28">
        <v>0</v>
      </c>
      <c r="C53" s="28">
        <v>0</v>
      </c>
      <c r="D53" s="28">
        <v>2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35">
        <f t="shared" si="11"/>
        <v>2</v>
      </c>
    </row>
    <row r="54" spans="1:14" s="11" customFormat="1" outlineLevel="1" x14ac:dyDescent="0.2">
      <c r="A54" s="48" t="s">
        <v>170</v>
      </c>
      <c r="B54" s="89">
        <v>0</v>
      </c>
      <c r="C54" s="32">
        <v>1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4">
        <f t="shared" ref="N54:N55" si="12">SUM(B54:M54)</f>
        <v>1</v>
      </c>
    </row>
    <row r="55" spans="1:14" s="11" customFormat="1" outlineLevel="1" x14ac:dyDescent="0.2">
      <c r="A55" s="57" t="s">
        <v>136</v>
      </c>
      <c r="B55" s="28">
        <v>18</v>
      </c>
      <c r="C55" s="28">
        <v>16</v>
      </c>
      <c r="D55" s="28">
        <v>8</v>
      </c>
      <c r="E55" s="28">
        <v>8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35">
        <f t="shared" si="12"/>
        <v>50</v>
      </c>
    </row>
    <row r="56" spans="1:14" x14ac:dyDescent="0.2">
      <c r="A56" s="80" t="s">
        <v>139</v>
      </c>
      <c r="B56" s="81">
        <f t="shared" ref="B56:N56" si="13">SUM(B57:B61)</f>
        <v>8</v>
      </c>
      <c r="C56" s="81">
        <f t="shared" si="13"/>
        <v>10</v>
      </c>
      <c r="D56" s="81">
        <f t="shared" si="13"/>
        <v>22</v>
      </c>
      <c r="E56" s="81">
        <f t="shared" si="13"/>
        <v>27</v>
      </c>
      <c r="F56" s="81">
        <f t="shared" si="13"/>
        <v>0</v>
      </c>
      <c r="G56" s="81">
        <f t="shared" si="13"/>
        <v>0</v>
      </c>
      <c r="H56" s="81">
        <f t="shared" si="13"/>
        <v>0</v>
      </c>
      <c r="I56" s="81">
        <f t="shared" si="13"/>
        <v>0</v>
      </c>
      <c r="J56" s="81">
        <f t="shared" si="13"/>
        <v>0</v>
      </c>
      <c r="K56" s="81">
        <f t="shared" si="13"/>
        <v>0</v>
      </c>
      <c r="L56" s="81">
        <f t="shared" si="13"/>
        <v>0</v>
      </c>
      <c r="M56" s="81">
        <f t="shared" si="13"/>
        <v>0</v>
      </c>
      <c r="N56" s="83">
        <f t="shared" si="13"/>
        <v>67</v>
      </c>
    </row>
    <row r="57" spans="1:14" outlineLevel="1" x14ac:dyDescent="0.2">
      <c r="A57" s="48" t="s">
        <v>181</v>
      </c>
      <c r="B57" s="32">
        <v>0</v>
      </c>
      <c r="C57" s="32">
        <v>0</v>
      </c>
      <c r="D57" s="32">
        <v>0</v>
      </c>
      <c r="E57" s="32">
        <v>5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4">
        <f t="shared" ref="N57:N60" si="14">SUM(B57:M57)</f>
        <v>5</v>
      </c>
    </row>
    <row r="58" spans="1:14" s="11" customFormat="1" outlineLevel="1" x14ac:dyDescent="0.2">
      <c r="A58" s="57" t="s">
        <v>126</v>
      </c>
      <c r="B58" s="28">
        <v>3</v>
      </c>
      <c r="C58" s="28">
        <v>8</v>
      </c>
      <c r="D58" s="28">
        <v>20</v>
      </c>
      <c r="E58" s="28">
        <v>20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35">
        <f t="shared" ref="N58" si="15">SUM(B58:M58)</f>
        <v>51</v>
      </c>
    </row>
    <row r="59" spans="1:14" s="11" customFormat="1" outlineLevel="1" x14ac:dyDescent="0.2">
      <c r="A59" s="48" t="s">
        <v>132</v>
      </c>
      <c r="B59" s="32">
        <v>4</v>
      </c>
      <c r="C59" s="32">
        <v>2</v>
      </c>
      <c r="D59" s="32">
        <v>0</v>
      </c>
      <c r="E59" s="32">
        <v>1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4">
        <f t="shared" si="14"/>
        <v>7</v>
      </c>
    </row>
    <row r="60" spans="1:14" s="11" customFormat="1" outlineLevel="1" x14ac:dyDescent="0.2">
      <c r="A60" s="57" t="s">
        <v>17</v>
      </c>
      <c r="B60" s="28">
        <v>1</v>
      </c>
      <c r="C60" s="28">
        <v>0</v>
      </c>
      <c r="D60" s="28">
        <v>2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35">
        <f t="shared" si="14"/>
        <v>3</v>
      </c>
    </row>
    <row r="61" spans="1:14" s="11" customFormat="1" outlineLevel="1" x14ac:dyDescent="0.2">
      <c r="A61" s="48" t="s">
        <v>180</v>
      </c>
      <c r="B61" s="32">
        <v>0</v>
      </c>
      <c r="C61" s="32">
        <v>0</v>
      </c>
      <c r="D61" s="32">
        <v>0</v>
      </c>
      <c r="E61" s="32">
        <v>1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4">
        <f t="shared" ref="N61" si="16">SUM(B61:M61)</f>
        <v>1</v>
      </c>
    </row>
    <row r="62" spans="1:14" s="11" customFormat="1" x14ac:dyDescent="0.2">
      <c r="A62" s="59" t="s">
        <v>142</v>
      </c>
      <c r="B62" s="81">
        <f>SUM(B63)</f>
        <v>0</v>
      </c>
      <c r="C62" s="81">
        <f t="shared" ref="C62:N62" si="17">SUM(C63)</f>
        <v>1</v>
      </c>
      <c r="D62" s="81">
        <f t="shared" si="17"/>
        <v>8</v>
      </c>
      <c r="E62" s="81">
        <f t="shared" si="17"/>
        <v>0</v>
      </c>
      <c r="F62" s="81">
        <f t="shared" si="17"/>
        <v>0</v>
      </c>
      <c r="G62" s="81">
        <f t="shared" si="17"/>
        <v>0</v>
      </c>
      <c r="H62" s="81">
        <f t="shared" si="17"/>
        <v>0</v>
      </c>
      <c r="I62" s="81">
        <f t="shared" si="17"/>
        <v>0</v>
      </c>
      <c r="J62" s="81">
        <f t="shared" si="17"/>
        <v>0</v>
      </c>
      <c r="K62" s="81">
        <f t="shared" si="17"/>
        <v>0</v>
      </c>
      <c r="L62" s="81">
        <f t="shared" si="17"/>
        <v>0</v>
      </c>
      <c r="M62" s="81">
        <f t="shared" si="17"/>
        <v>0</v>
      </c>
      <c r="N62" s="83">
        <f t="shared" si="17"/>
        <v>9</v>
      </c>
    </row>
    <row r="63" spans="1:14" s="11" customFormat="1" outlineLevel="1" x14ac:dyDescent="0.2">
      <c r="A63" s="48" t="s">
        <v>58</v>
      </c>
      <c r="B63" s="89">
        <v>0</v>
      </c>
      <c r="C63" s="32">
        <v>1</v>
      </c>
      <c r="D63" s="32">
        <v>8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4">
        <f t="shared" ref="N63" si="18">SUM(B63:M63)</f>
        <v>9</v>
      </c>
    </row>
    <row r="64" spans="1:14" x14ac:dyDescent="0.2">
      <c r="A64" s="55" t="s">
        <v>0</v>
      </c>
      <c r="B64" s="56">
        <f>B36+B46+B51+B56+B62</f>
        <v>240</v>
      </c>
      <c r="C64" s="56">
        <f t="shared" ref="C64:N64" si="19">C36+C46+C51+C56+C62</f>
        <v>288</v>
      </c>
      <c r="D64" s="56">
        <f t="shared" si="19"/>
        <v>343</v>
      </c>
      <c r="E64" s="56">
        <f t="shared" si="19"/>
        <v>291</v>
      </c>
      <c r="F64" s="56">
        <f t="shared" si="19"/>
        <v>0</v>
      </c>
      <c r="G64" s="56">
        <f t="shared" si="19"/>
        <v>0</v>
      </c>
      <c r="H64" s="56">
        <f t="shared" si="19"/>
        <v>0</v>
      </c>
      <c r="I64" s="56">
        <f t="shared" si="19"/>
        <v>0</v>
      </c>
      <c r="J64" s="56">
        <f t="shared" si="19"/>
        <v>0</v>
      </c>
      <c r="K64" s="56">
        <f t="shared" si="19"/>
        <v>0</v>
      </c>
      <c r="L64" s="56">
        <f t="shared" si="19"/>
        <v>0</v>
      </c>
      <c r="M64" s="56">
        <f t="shared" si="19"/>
        <v>0</v>
      </c>
      <c r="N64" s="76">
        <f t="shared" si="19"/>
        <v>1162</v>
      </c>
    </row>
    <row r="66" spans="1:1" x14ac:dyDescent="0.2">
      <c r="A66" s="25" t="s">
        <v>131</v>
      </c>
    </row>
  </sheetData>
  <pageMargins left="0.75" right="0.75" top="1" bottom="1" header="0" footer="0"/>
  <pageSetup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5"/>
  <sheetViews>
    <sheetView showGridLines="0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outlineLevelRow="1" x14ac:dyDescent="0.2"/>
  <cols>
    <col min="1" max="1" width="47.140625" style="20" customWidth="1"/>
    <col min="2" max="14" width="14.28515625" style="20" customWidth="1"/>
  </cols>
  <sheetData>
    <row r="1" spans="1:14" ht="15.75" x14ac:dyDescent="0.25">
      <c r="C1" s="21"/>
      <c r="E1" s="21"/>
      <c r="F1" s="21"/>
      <c r="G1" s="21"/>
      <c r="H1" s="21"/>
      <c r="I1" s="21"/>
      <c r="J1" s="21"/>
      <c r="K1" s="21"/>
      <c r="L1" s="21"/>
      <c r="M1" s="21"/>
      <c r="N1" s="79">
        <v>2021</v>
      </c>
    </row>
    <row r="2" spans="1:14" ht="15.75" x14ac:dyDescent="0.25">
      <c r="C2" s="41"/>
      <c r="E2" s="41"/>
      <c r="F2" s="41"/>
      <c r="G2" s="21" t="s">
        <v>60</v>
      </c>
      <c r="H2" s="41"/>
      <c r="I2" s="41"/>
      <c r="J2" s="41"/>
      <c r="K2" s="41"/>
      <c r="L2" s="41"/>
      <c r="M2" s="41"/>
    </row>
    <row r="3" spans="1:14" ht="15" x14ac:dyDescent="0.25">
      <c r="C3" s="42"/>
      <c r="E3" s="42"/>
      <c r="F3" s="42"/>
      <c r="G3" s="41" t="s">
        <v>152</v>
      </c>
      <c r="H3" s="42"/>
      <c r="I3" s="42"/>
      <c r="J3" s="42"/>
      <c r="K3" s="42"/>
      <c r="L3" s="42"/>
      <c r="M3" s="42"/>
    </row>
    <row r="4" spans="1:14" x14ac:dyDescent="0.2">
      <c r="C4" s="43"/>
      <c r="E4" s="43"/>
      <c r="F4" s="43"/>
      <c r="G4" s="43"/>
      <c r="H4" s="43"/>
      <c r="I4" s="43"/>
      <c r="J4" s="43"/>
      <c r="K4" s="43"/>
      <c r="L4" s="43"/>
      <c r="M4" s="43"/>
    </row>
    <row r="5" spans="1:14" x14ac:dyDescent="0.2">
      <c r="A5" s="44"/>
    </row>
    <row r="6" spans="1:14" s="11" customFormat="1" x14ac:dyDescent="0.2">
      <c r="A6" s="41" t="s">
        <v>72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11" customFormat="1" x14ac:dyDescent="0.2">
      <c r="A7" s="43" t="s">
        <v>73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11" customFormat="1" x14ac:dyDescent="0.2">
      <c r="A8" s="4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46" t="s">
        <v>44</v>
      </c>
      <c r="B9" s="46" t="s">
        <v>45</v>
      </c>
      <c r="C9" s="46" t="s">
        <v>46</v>
      </c>
      <c r="D9" s="46" t="s">
        <v>62</v>
      </c>
      <c r="E9" s="46" t="s">
        <v>47</v>
      </c>
      <c r="F9" s="46" t="s">
        <v>48</v>
      </c>
      <c r="G9" s="46" t="s">
        <v>49</v>
      </c>
      <c r="H9" s="46" t="s">
        <v>63</v>
      </c>
      <c r="I9" s="46" t="s">
        <v>64</v>
      </c>
      <c r="J9" s="46" t="s">
        <v>65</v>
      </c>
      <c r="K9" s="46" t="s">
        <v>66</v>
      </c>
      <c r="L9" s="46" t="s">
        <v>67</v>
      </c>
      <c r="M9" s="46" t="s">
        <v>68</v>
      </c>
      <c r="N9" s="75" t="s">
        <v>69</v>
      </c>
    </row>
    <row r="10" spans="1:14" x14ac:dyDescent="0.2">
      <c r="A10" s="48" t="s">
        <v>3</v>
      </c>
      <c r="B10" s="89">
        <v>41</v>
      </c>
      <c r="C10" s="32">
        <v>157</v>
      </c>
      <c r="D10" s="32">
        <v>82</v>
      </c>
      <c r="E10" s="32">
        <v>273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4">
        <f t="shared" ref="N10:N12" si="0">SUM(B10:M10)</f>
        <v>553</v>
      </c>
    </row>
    <row r="11" spans="1:14" s="1" customFormat="1" x14ac:dyDescent="0.2">
      <c r="A11" s="57" t="s">
        <v>5</v>
      </c>
      <c r="B11" s="28">
        <v>143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35">
        <f t="shared" si="0"/>
        <v>143</v>
      </c>
    </row>
    <row r="12" spans="1:14" s="1" customFormat="1" x14ac:dyDescent="0.2">
      <c r="A12" s="48" t="s">
        <v>4</v>
      </c>
      <c r="B12" s="89">
        <v>199</v>
      </c>
      <c r="C12" s="32">
        <v>606</v>
      </c>
      <c r="D12" s="32">
        <v>548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4">
        <f t="shared" si="0"/>
        <v>1353</v>
      </c>
    </row>
    <row r="13" spans="1:14" x14ac:dyDescent="0.2">
      <c r="A13" s="55" t="s">
        <v>0</v>
      </c>
      <c r="B13" s="56">
        <f t="shared" ref="B13:N13" si="1">SUM(B10:B12)</f>
        <v>383</v>
      </c>
      <c r="C13" s="56">
        <f t="shared" si="1"/>
        <v>763</v>
      </c>
      <c r="D13" s="56">
        <f t="shared" si="1"/>
        <v>630</v>
      </c>
      <c r="E13" s="56">
        <f t="shared" si="1"/>
        <v>273</v>
      </c>
      <c r="F13" s="56">
        <f t="shared" si="1"/>
        <v>0</v>
      </c>
      <c r="G13" s="56">
        <f t="shared" si="1"/>
        <v>0</v>
      </c>
      <c r="H13" s="56">
        <f t="shared" si="1"/>
        <v>0</v>
      </c>
      <c r="I13" s="56">
        <f t="shared" si="1"/>
        <v>0</v>
      </c>
      <c r="J13" s="56">
        <f t="shared" si="1"/>
        <v>0</v>
      </c>
      <c r="K13" s="56">
        <f t="shared" si="1"/>
        <v>0</v>
      </c>
      <c r="L13" s="56">
        <f t="shared" si="1"/>
        <v>0</v>
      </c>
      <c r="M13" s="56">
        <f t="shared" si="1"/>
        <v>0</v>
      </c>
      <c r="N13" s="76">
        <f t="shared" si="1"/>
        <v>2049</v>
      </c>
    </row>
    <row r="15" spans="1:14" x14ac:dyDescent="0.2">
      <c r="A15" s="49" t="s">
        <v>72</v>
      </c>
      <c r="B15" s="50"/>
      <c r="C15" s="50"/>
      <c r="D15" s="9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x14ac:dyDescent="0.2">
      <c r="A16" s="51" t="s">
        <v>74</v>
      </c>
    </row>
    <row r="18" spans="1:14" x14ac:dyDescent="0.2">
      <c r="A18" s="46" t="s">
        <v>44</v>
      </c>
      <c r="B18" s="46" t="s">
        <v>45</v>
      </c>
      <c r="C18" s="46" t="s">
        <v>46</v>
      </c>
      <c r="D18" s="46" t="s">
        <v>62</v>
      </c>
      <c r="E18" s="46" t="s">
        <v>47</v>
      </c>
      <c r="F18" s="46" t="s">
        <v>48</v>
      </c>
      <c r="G18" s="46" t="s">
        <v>49</v>
      </c>
      <c r="H18" s="46" t="s">
        <v>63</v>
      </c>
      <c r="I18" s="46" t="s">
        <v>64</v>
      </c>
      <c r="J18" s="46" t="s">
        <v>65</v>
      </c>
      <c r="K18" s="46" t="s">
        <v>66</v>
      </c>
      <c r="L18" s="46" t="s">
        <v>67</v>
      </c>
      <c r="M18" s="46" t="s">
        <v>68</v>
      </c>
      <c r="N18" s="75" t="s">
        <v>69</v>
      </c>
    </row>
    <row r="19" spans="1:14" s="11" customFormat="1" x14ac:dyDescent="0.2">
      <c r="A19" s="48" t="s">
        <v>3</v>
      </c>
      <c r="B19" s="89">
        <v>0</v>
      </c>
      <c r="C19" s="32">
        <v>0</v>
      </c>
      <c r="D19" s="32">
        <v>74</v>
      </c>
      <c r="E19" s="32">
        <v>94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4">
        <f t="shared" ref="N19:N23" si="2">SUM(B19:M19)</f>
        <v>168</v>
      </c>
    </row>
    <row r="20" spans="1:14" s="11" customFormat="1" x14ac:dyDescent="0.2">
      <c r="A20" s="57" t="s">
        <v>127</v>
      </c>
      <c r="B20" s="28">
        <v>0</v>
      </c>
      <c r="C20" s="28">
        <v>452</v>
      </c>
      <c r="D20" s="28">
        <v>152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35">
        <f t="shared" ref="N20" si="3">SUM(B20:M20)</f>
        <v>604</v>
      </c>
    </row>
    <row r="21" spans="1:14" s="11" customFormat="1" x14ac:dyDescent="0.2">
      <c r="A21" s="48" t="s">
        <v>5</v>
      </c>
      <c r="B21" s="89">
        <v>700</v>
      </c>
      <c r="C21" s="32">
        <v>139</v>
      </c>
      <c r="D21" s="32">
        <v>158</v>
      </c>
      <c r="E21" s="32">
        <v>491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4">
        <f t="shared" ref="N21:N22" si="4">SUM(B21:M21)</f>
        <v>1488</v>
      </c>
    </row>
    <row r="22" spans="1:14" s="11" customFormat="1" x14ac:dyDescent="0.2">
      <c r="A22" s="57" t="s">
        <v>4</v>
      </c>
      <c r="B22" s="28">
        <v>10790</v>
      </c>
      <c r="C22" s="28">
        <v>3634</v>
      </c>
      <c r="D22" s="28">
        <v>3005</v>
      </c>
      <c r="E22" s="28">
        <v>3230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35">
        <f t="shared" si="4"/>
        <v>20659</v>
      </c>
    </row>
    <row r="23" spans="1:14" x14ac:dyDescent="0.2">
      <c r="A23" s="48" t="s">
        <v>155</v>
      </c>
      <c r="B23" s="89">
        <v>0</v>
      </c>
      <c r="C23" s="32">
        <v>0</v>
      </c>
      <c r="D23" s="32">
        <v>294</v>
      </c>
      <c r="E23" s="32">
        <v>316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4">
        <f t="shared" si="2"/>
        <v>610</v>
      </c>
    </row>
    <row r="24" spans="1:14" x14ac:dyDescent="0.2">
      <c r="A24" s="55" t="s">
        <v>0</v>
      </c>
      <c r="B24" s="56">
        <f t="shared" ref="B24:N24" si="5">SUM(B19:B23)</f>
        <v>11490</v>
      </c>
      <c r="C24" s="56">
        <f t="shared" si="5"/>
        <v>4225</v>
      </c>
      <c r="D24" s="56">
        <f t="shared" si="5"/>
        <v>3683</v>
      </c>
      <c r="E24" s="56">
        <f t="shared" si="5"/>
        <v>4131</v>
      </c>
      <c r="F24" s="56">
        <f t="shared" si="5"/>
        <v>0</v>
      </c>
      <c r="G24" s="56">
        <f t="shared" si="5"/>
        <v>0</v>
      </c>
      <c r="H24" s="56">
        <f t="shared" si="5"/>
        <v>0</v>
      </c>
      <c r="I24" s="56">
        <f t="shared" si="5"/>
        <v>0</v>
      </c>
      <c r="J24" s="56">
        <f t="shared" si="5"/>
        <v>0</v>
      </c>
      <c r="K24" s="56">
        <f t="shared" si="5"/>
        <v>0</v>
      </c>
      <c r="L24" s="56">
        <f t="shared" si="5"/>
        <v>0</v>
      </c>
      <c r="M24" s="56">
        <f t="shared" si="5"/>
        <v>0</v>
      </c>
      <c r="N24" s="76">
        <f t="shared" si="5"/>
        <v>23529</v>
      </c>
    </row>
    <row r="26" spans="1:14" x14ac:dyDescent="0.2">
      <c r="A26" s="49" t="s">
        <v>71</v>
      </c>
      <c r="B26" s="50"/>
      <c r="C26" s="50"/>
      <c r="D26" s="90"/>
      <c r="E26" s="50"/>
      <c r="F26" s="50"/>
      <c r="G26" s="50"/>
      <c r="H26" s="50"/>
      <c r="I26" s="50"/>
      <c r="J26" s="50"/>
      <c r="K26" s="50"/>
      <c r="L26" s="50"/>
      <c r="M26" s="50"/>
    </row>
    <row r="27" spans="1:14" x14ac:dyDescent="0.2">
      <c r="A27" s="51" t="s">
        <v>74</v>
      </c>
    </row>
    <row r="28" spans="1:14" x14ac:dyDescent="0.2">
      <c r="A28" s="51"/>
    </row>
    <row r="29" spans="1:14" x14ac:dyDescent="0.2">
      <c r="A29" s="46" t="s">
        <v>44</v>
      </c>
      <c r="B29" s="46" t="s">
        <v>45</v>
      </c>
      <c r="C29" s="46" t="s">
        <v>46</v>
      </c>
      <c r="D29" s="46" t="s">
        <v>62</v>
      </c>
      <c r="E29" s="46" t="s">
        <v>47</v>
      </c>
      <c r="F29" s="46" t="s">
        <v>48</v>
      </c>
      <c r="G29" s="46" t="s">
        <v>49</v>
      </c>
      <c r="H29" s="46" t="s">
        <v>63</v>
      </c>
      <c r="I29" s="46" t="s">
        <v>64</v>
      </c>
      <c r="J29" s="46" t="s">
        <v>65</v>
      </c>
      <c r="K29" s="46" t="s">
        <v>66</v>
      </c>
      <c r="L29" s="46" t="s">
        <v>67</v>
      </c>
      <c r="M29" s="46" t="s">
        <v>68</v>
      </c>
      <c r="N29" s="75" t="s">
        <v>69</v>
      </c>
    </row>
    <row r="30" spans="1:14" s="1" customFormat="1" ht="12" customHeight="1" x14ac:dyDescent="0.2">
      <c r="A30" s="80" t="s">
        <v>138</v>
      </c>
      <c r="B30" s="81">
        <f t="shared" ref="B30:N30" si="6">SUM(B31:B31)</f>
        <v>313</v>
      </c>
      <c r="C30" s="81">
        <f t="shared" si="6"/>
        <v>2294</v>
      </c>
      <c r="D30" s="81">
        <f t="shared" si="6"/>
        <v>3538</v>
      </c>
      <c r="E30" s="81">
        <f t="shared" si="6"/>
        <v>1507</v>
      </c>
      <c r="F30" s="81">
        <f t="shared" si="6"/>
        <v>0</v>
      </c>
      <c r="G30" s="81">
        <f t="shared" si="6"/>
        <v>0</v>
      </c>
      <c r="H30" s="81">
        <f t="shared" si="6"/>
        <v>0</v>
      </c>
      <c r="I30" s="81">
        <f t="shared" si="6"/>
        <v>0</v>
      </c>
      <c r="J30" s="81">
        <f t="shared" si="6"/>
        <v>0</v>
      </c>
      <c r="K30" s="81">
        <f t="shared" si="6"/>
        <v>0</v>
      </c>
      <c r="L30" s="81">
        <f t="shared" si="6"/>
        <v>0</v>
      </c>
      <c r="M30" s="81">
        <f t="shared" si="6"/>
        <v>0</v>
      </c>
      <c r="N30" s="83">
        <f t="shared" si="6"/>
        <v>7652</v>
      </c>
    </row>
    <row r="31" spans="1:14" s="11" customFormat="1" ht="12.75" customHeight="1" outlineLevel="1" x14ac:dyDescent="0.2">
      <c r="A31" s="48" t="s">
        <v>125</v>
      </c>
      <c r="B31" s="89">
        <v>313</v>
      </c>
      <c r="C31" s="32">
        <v>2294</v>
      </c>
      <c r="D31" s="32">
        <v>3538</v>
      </c>
      <c r="E31" s="32">
        <v>1507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4">
        <f t="shared" ref="N31" si="7">SUM(B31:M31)</f>
        <v>7652</v>
      </c>
    </row>
    <row r="32" spans="1:14" x14ac:dyDescent="0.2">
      <c r="A32" s="80" t="s">
        <v>141</v>
      </c>
      <c r="B32" s="81">
        <f>SUM(B33:B35)</f>
        <v>197</v>
      </c>
      <c r="C32" s="81">
        <f t="shared" ref="C32:N32" si="8">SUM(C33:C35)</f>
        <v>577</v>
      </c>
      <c r="D32" s="81">
        <f t="shared" si="8"/>
        <v>2612</v>
      </c>
      <c r="E32" s="81">
        <f t="shared" si="8"/>
        <v>2681</v>
      </c>
      <c r="F32" s="81">
        <f t="shared" si="8"/>
        <v>0</v>
      </c>
      <c r="G32" s="81">
        <f t="shared" si="8"/>
        <v>0</v>
      </c>
      <c r="H32" s="81">
        <f t="shared" si="8"/>
        <v>0</v>
      </c>
      <c r="I32" s="81">
        <f t="shared" si="8"/>
        <v>0</v>
      </c>
      <c r="J32" s="81">
        <f t="shared" si="8"/>
        <v>0</v>
      </c>
      <c r="K32" s="81">
        <f t="shared" si="8"/>
        <v>0</v>
      </c>
      <c r="L32" s="81">
        <f t="shared" si="8"/>
        <v>0</v>
      </c>
      <c r="M32" s="81">
        <f t="shared" si="8"/>
        <v>0</v>
      </c>
      <c r="N32" s="83">
        <f t="shared" si="8"/>
        <v>6067</v>
      </c>
    </row>
    <row r="33" spans="1:14" ht="12.75" customHeight="1" outlineLevel="1" x14ac:dyDescent="0.2">
      <c r="A33" s="48" t="s">
        <v>174</v>
      </c>
      <c r="B33" s="89">
        <v>0</v>
      </c>
      <c r="C33" s="32">
        <v>0</v>
      </c>
      <c r="D33" s="32">
        <v>162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4">
        <f t="shared" ref="N33:N35" si="9">SUM(B33:M33)</f>
        <v>162</v>
      </c>
    </row>
    <row r="34" spans="1:14" s="11" customFormat="1" ht="12.75" customHeight="1" outlineLevel="1" x14ac:dyDescent="0.2">
      <c r="A34" s="57" t="s">
        <v>41</v>
      </c>
      <c r="B34" s="28">
        <v>197</v>
      </c>
      <c r="C34" s="28">
        <v>577</v>
      </c>
      <c r="D34" s="28">
        <v>2450</v>
      </c>
      <c r="E34" s="28">
        <v>2545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35">
        <f t="shared" ref="N34" si="10">SUM(B34:M34)</f>
        <v>5769</v>
      </c>
    </row>
    <row r="35" spans="1:14" s="11" customFormat="1" ht="12.75" customHeight="1" outlineLevel="1" x14ac:dyDescent="0.2">
      <c r="A35" s="48" t="s">
        <v>28</v>
      </c>
      <c r="B35" s="89">
        <v>0</v>
      </c>
      <c r="C35" s="32">
        <v>0</v>
      </c>
      <c r="D35" s="32">
        <v>0</v>
      </c>
      <c r="E35" s="32">
        <v>136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4">
        <f t="shared" si="9"/>
        <v>136</v>
      </c>
    </row>
    <row r="36" spans="1:14" s="11" customFormat="1" ht="25.5" x14ac:dyDescent="0.2">
      <c r="A36" s="80" t="s">
        <v>149</v>
      </c>
      <c r="B36" s="82">
        <f>SUM(B37:B38)</f>
        <v>3850</v>
      </c>
      <c r="C36" s="82">
        <f t="shared" ref="C36:N36" si="11">SUM(C37:C38)</f>
        <v>3715</v>
      </c>
      <c r="D36" s="82">
        <f t="shared" si="11"/>
        <v>2115</v>
      </c>
      <c r="E36" s="82">
        <f t="shared" si="11"/>
        <v>2194</v>
      </c>
      <c r="F36" s="82">
        <f t="shared" si="11"/>
        <v>0</v>
      </c>
      <c r="G36" s="82">
        <f t="shared" si="11"/>
        <v>0</v>
      </c>
      <c r="H36" s="82">
        <f t="shared" si="11"/>
        <v>0</v>
      </c>
      <c r="I36" s="82">
        <f t="shared" si="11"/>
        <v>0</v>
      </c>
      <c r="J36" s="82">
        <f t="shared" si="11"/>
        <v>0</v>
      </c>
      <c r="K36" s="82">
        <f t="shared" si="11"/>
        <v>0</v>
      </c>
      <c r="L36" s="82">
        <f t="shared" si="11"/>
        <v>0</v>
      </c>
      <c r="M36" s="82">
        <f t="shared" si="11"/>
        <v>0</v>
      </c>
      <c r="N36" s="84">
        <f t="shared" si="11"/>
        <v>11874</v>
      </c>
    </row>
    <row r="37" spans="1:14" s="11" customFormat="1" outlineLevel="1" x14ac:dyDescent="0.2">
      <c r="A37" s="48" t="s">
        <v>169</v>
      </c>
      <c r="B37" s="32">
        <v>2474</v>
      </c>
      <c r="C37" s="32">
        <v>2830</v>
      </c>
      <c r="D37" s="32">
        <v>1577</v>
      </c>
      <c r="E37" s="32">
        <v>1666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4">
        <f t="shared" ref="N37" si="12">SUM(B37:M37)</f>
        <v>8547</v>
      </c>
    </row>
    <row r="38" spans="1:14" s="11" customFormat="1" outlineLevel="1" x14ac:dyDescent="0.2">
      <c r="A38" s="57" t="s">
        <v>136</v>
      </c>
      <c r="B38" s="28">
        <v>1376</v>
      </c>
      <c r="C38" s="28">
        <v>885</v>
      </c>
      <c r="D38" s="28">
        <v>538</v>
      </c>
      <c r="E38" s="28">
        <v>528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35">
        <f t="shared" ref="N38" si="13">SUM(B38:M38)</f>
        <v>3327</v>
      </c>
    </row>
    <row r="39" spans="1:14" x14ac:dyDescent="0.2">
      <c r="A39" s="80" t="s">
        <v>139</v>
      </c>
      <c r="B39" s="81">
        <f t="shared" ref="B39:N39" si="14">SUM(B40:B42)</f>
        <v>739</v>
      </c>
      <c r="C39" s="81">
        <f t="shared" si="14"/>
        <v>2106</v>
      </c>
      <c r="D39" s="81">
        <f t="shared" si="14"/>
        <v>5170</v>
      </c>
      <c r="E39" s="81">
        <f t="shared" si="14"/>
        <v>6165</v>
      </c>
      <c r="F39" s="81">
        <f t="shared" si="14"/>
        <v>0</v>
      </c>
      <c r="G39" s="81">
        <f t="shared" si="14"/>
        <v>0</v>
      </c>
      <c r="H39" s="81">
        <f t="shared" si="14"/>
        <v>0</v>
      </c>
      <c r="I39" s="81">
        <f t="shared" si="14"/>
        <v>0</v>
      </c>
      <c r="J39" s="81">
        <f t="shared" si="14"/>
        <v>0</v>
      </c>
      <c r="K39" s="81">
        <f t="shared" si="14"/>
        <v>0</v>
      </c>
      <c r="L39" s="81">
        <f t="shared" si="14"/>
        <v>0</v>
      </c>
      <c r="M39" s="81">
        <f t="shared" si="14"/>
        <v>0</v>
      </c>
      <c r="N39" s="83">
        <f t="shared" si="14"/>
        <v>14180</v>
      </c>
    </row>
    <row r="40" spans="1:14" s="11" customFormat="1" outlineLevel="1" x14ac:dyDescent="0.2">
      <c r="A40" s="48" t="s">
        <v>181</v>
      </c>
      <c r="B40" s="89">
        <v>0</v>
      </c>
      <c r="C40" s="32">
        <v>0</v>
      </c>
      <c r="D40" s="32">
        <v>0</v>
      </c>
      <c r="E40" s="32">
        <v>971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4">
        <f t="shared" ref="N40:N42" si="15">SUM(B40:M40)</f>
        <v>971</v>
      </c>
    </row>
    <row r="41" spans="1:14" s="11" customFormat="1" outlineLevel="1" x14ac:dyDescent="0.2">
      <c r="A41" s="57" t="s">
        <v>126</v>
      </c>
      <c r="B41" s="28">
        <v>739</v>
      </c>
      <c r="C41" s="28">
        <v>2106</v>
      </c>
      <c r="D41" s="28">
        <v>5115</v>
      </c>
      <c r="E41" s="28">
        <v>5194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35">
        <f t="shared" ref="N41" si="16">SUM(B41:M41)</f>
        <v>13154</v>
      </c>
    </row>
    <row r="42" spans="1:14" s="11" customFormat="1" outlineLevel="1" x14ac:dyDescent="0.2">
      <c r="A42" s="48" t="s">
        <v>17</v>
      </c>
      <c r="B42" s="89">
        <v>0</v>
      </c>
      <c r="C42" s="32">
        <v>0</v>
      </c>
      <c r="D42" s="32">
        <v>55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4">
        <f t="shared" si="15"/>
        <v>55</v>
      </c>
    </row>
    <row r="43" spans="1:14" x14ac:dyDescent="0.2">
      <c r="A43" s="55" t="s">
        <v>0</v>
      </c>
      <c r="B43" s="56">
        <f t="shared" ref="B43:N43" si="17">B30+B32+B36+B39</f>
        <v>5099</v>
      </c>
      <c r="C43" s="56">
        <f t="shared" si="17"/>
        <v>8692</v>
      </c>
      <c r="D43" s="56">
        <f t="shared" si="17"/>
        <v>13435</v>
      </c>
      <c r="E43" s="56">
        <f t="shared" si="17"/>
        <v>12547</v>
      </c>
      <c r="F43" s="56">
        <f t="shared" si="17"/>
        <v>0</v>
      </c>
      <c r="G43" s="56">
        <f t="shared" si="17"/>
        <v>0</v>
      </c>
      <c r="H43" s="56">
        <f t="shared" si="17"/>
        <v>0</v>
      </c>
      <c r="I43" s="56">
        <f t="shared" si="17"/>
        <v>0</v>
      </c>
      <c r="J43" s="56">
        <f t="shared" si="17"/>
        <v>0</v>
      </c>
      <c r="K43" s="56">
        <f t="shared" si="17"/>
        <v>0</v>
      </c>
      <c r="L43" s="56">
        <f t="shared" si="17"/>
        <v>0</v>
      </c>
      <c r="M43" s="56">
        <f t="shared" si="17"/>
        <v>0</v>
      </c>
      <c r="N43" s="76">
        <f t="shared" si="17"/>
        <v>39773</v>
      </c>
    </row>
    <row r="45" spans="1:14" x14ac:dyDescent="0.2">
      <c r="A45" s="25" t="s">
        <v>131</v>
      </c>
    </row>
  </sheetData>
  <pageMargins left="0.75" right="0.75" top="1" bottom="1" header="0" footer="0"/>
  <pageSetup scale="4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1"/>
  <sheetViews>
    <sheetView showGridLines="0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outlineLevelRow="1" x14ac:dyDescent="0.2"/>
  <cols>
    <col min="1" max="1" width="47.140625" style="20" customWidth="1"/>
    <col min="2" max="14" width="14.28515625" style="20" customWidth="1"/>
  </cols>
  <sheetData>
    <row r="1" spans="1:14" ht="15.75" x14ac:dyDescent="0.25">
      <c r="C1" s="21"/>
      <c r="E1" s="21"/>
      <c r="F1" s="21"/>
      <c r="G1" s="21"/>
      <c r="H1" s="21"/>
      <c r="I1" s="21"/>
      <c r="J1" s="21"/>
      <c r="K1" s="21"/>
      <c r="L1" s="21"/>
      <c r="M1" s="21"/>
      <c r="N1" s="79">
        <v>2021</v>
      </c>
    </row>
    <row r="2" spans="1:14" ht="15.75" x14ac:dyDescent="0.25">
      <c r="C2" s="41"/>
      <c r="E2" s="41"/>
      <c r="F2" s="41"/>
      <c r="G2" s="21" t="s">
        <v>60</v>
      </c>
      <c r="H2" s="41"/>
      <c r="I2" s="41"/>
      <c r="J2" s="41"/>
      <c r="K2" s="41"/>
      <c r="L2" s="41"/>
      <c r="M2" s="41"/>
    </row>
    <row r="3" spans="1:14" ht="15" x14ac:dyDescent="0.25">
      <c r="C3" s="42"/>
      <c r="E3" s="42"/>
      <c r="F3" s="42"/>
      <c r="G3" s="41" t="s">
        <v>147</v>
      </c>
      <c r="H3" s="42"/>
      <c r="I3" s="42"/>
      <c r="J3" s="42"/>
      <c r="K3" s="42"/>
      <c r="L3" s="42"/>
      <c r="M3" s="42"/>
    </row>
    <row r="4" spans="1:14" x14ac:dyDescent="0.2">
      <c r="C4" s="43"/>
      <c r="E4" s="43"/>
      <c r="F4" s="43"/>
      <c r="H4" s="43"/>
      <c r="I4" s="43"/>
      <c r="J4" s="43"/>
      <c r="K4" s="43"/>
      <c r="L4" s="43"/>
      <c r="M4" s="43"/>
    </row>
    <row r="5" spans="1:14" x14ac:dyDescent="0.2">
      <c r="A5" s="44"/>
    </row>
    <row r="6" spans="1:14" s="11" customFormat="1" x14ac:dyDescent="0.2">
      <c r="A6" s="41" t="s">
        <v>72</v>
      </c>
      <c r="B6" s="20"/>
      <c r="C6" s="20"/>
      <c r="D6" s="51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11" customFormat="1" x14ac:dyDescent="0.2">
      <c r="A7" s="43" t="s">
        <v>73</v>
      </c>
      <c r="B7" s="20"/>
      <c r="C7" s="20"/>
      <c r="D7" s="51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s="11" customFormat="1" x14ac:dyDescent="0.2">
      <c r="A8" s="44"/>
      <c r="B8" s="20"/>
      <c r="C8" s="20"/>
      <c r="D8" s="51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46" t="s">
        <v>44</v>
      </c>
      <c r="B9" s="46" t="s">
        <v>45</v>
      </c>
      <c r="C9" s="46" t="s">
        <v>46</v>
      </c>
      <c r="D9" s="46" t="s">
        <v>62</v>
      </c>
      <c r="E9" s="46" t="s">
        <v>47</v>
      </c>
      <c r="F9" s="46" t="s">
        <v>48</v>
      </c>
      <c r="G9" s="46" t="s">
        <v>49</v>
      </c>
      <c r="H9" s="46" t="s">
        <v>63</v>
      </c>
      <c r="I9" s="46" t="s">
        <v>64</v>
      </c>
      <c r="J9" s="46" t="s">
        <v>65</v>
      </c>
      <c r="K9" s="46" t="s">
        <v>66</v>
      </c>
      <c r="L9" s="46" t="s">
        <v>67</v>
      </c>
      <c r="M9" s="46" t="s">
        <v>68</v>
      </c>
      <c r="N9" s="75" t="s">
        <v>69</v>
      </c>
    </row>
    <row r="10" spans="1:14" s="1" customFormat="1" x14ac:dyDescent="0.2">
      <c r="A10" s="48" t="s">
        <v>20</v>
      </c>
      <c r="B10" s="89">
        <v>4912849.8</v>
      </c>
      <c r="C10" s="32">
        <v>5190413</v>
      </c>
      <c r="D10" s="32">
        <v>7129991</v>
      </c>
      <c r="E10" s="32">
        <v>5588894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4">
        <f t="shared" ref="N10:N11" si="0">SUM(B10:M10)</f>
        <v>22822147.800000001</v>
      </c>
    </row>
    <row r="11" spans="1:14" s="1" customFormat="1" x14ac:dyDescent="0.2">
      <c r="A11" s="57" t="s">
        <v>128</v>
      </c>
      <c r="B11" s="28">
        <v>5079067</v>
      </c>
      <c r="C11" s="28">
        <v>4155611</v>
      </c>
      <c r="D11" s="28">
        <v>4745884</v>
      </c>
      <c r="E11" s="28">
        <v>5024449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35">
        <f t="shared" si="0"/>
        <v>19005011</v>
      </c>
    </row>
    <row r="12" spans="1:14" x14ac:dyDescent="0.2">
      <c r="A12" s="55" t="s">
        <v>0</v>
      </c>
      <c r="B12" s="56">
        <f t="shared" ref="B12:N12" si="1">SUM(B10:B11)</f>
        <v>9991916.8000000007</v>
      </c>
      <c r="C12" s="56">
        <f t="shared" si="1"/>
        <v>9346024</v>
      </c>
      <c r="D12" s="56">
        <f t="shared" si="1"/>
        <v>11875875</v>
      </c>
      <c r="E12" s="56">
        <f t="shared" si="1"/>
        <v>10613343</v>
      </c>
      <c r="F12" s="56">
        <f t="shared" si="1"/>
        <v>0</v>
      </c>
      <c r="G12" s="56">
        <f t="shared" si="1"/>
        <v>0</v>
      </c>
      <c r="H12" s="56">
        <f t="shared" si="1"/>
        <v>0</v>
      </c>
      <c r="I12" s="56">
        <f t="shared" si="1"/>
        <v>0</v>
      </c>
      <c r="J12" s="56">
        <f t="shared" si="1"/>
        <v>0</v>
      </c>
      <c r="K12" s="56">
        <f t="shared" si="1"/>
        <v>0</v>
      </c>
      <c r="L12" s="56">
        <f t="shared" si="1"/>
        <v>0</v>
      </c>
      <c r="M12" s="56">
        <f t="shared" si="1"/>
        <v>0</v>
      </c>
      <c r="N12" s="76">
        <f t="shared" si="1"/>
        <v>41827158.799999997</v>
      </c>
    </row>
    <row r="14" spans="1:14" x14ac:dyDescent="0.2">
      <c r="A14" s="49" t="s">
        <v>72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x14ac:dyDescent="0.2">
      <c r="A15" s="51" t="s">
        <v>74</v>
      </c>
    </row>
    <row r="17" spans="1:14" x14ac:dyDescent="0.2">
      <c r="A17" s="46" t="s">
        <v>44</v>
      </c>
      <c r="B17" s="46" t="s">
        <v>45</v>
      </c>
      <c r="C17" s="46" t="s">
        <v>46</v>
      </c>
      <c r="D17" s="46" t="s">
        <v>62</v>
      </c>
      <c r="E17" s="46" t="s">
        <v>47</v>
      </c>
      <c r="F17" s="46" t="s">
        <v>48</v>
      </c>
      <c r="G17" s="46" t="s">
        <v>49</v>
      </c>
      <c r="H17" s="46" t="s">
        <v>63</v>
      </c>
      <c r="I17" s="46" t="s">
        <v>64</v>
      </c>
      <c r="J17" s="46" t="s">
        <v>65</v>
      </c>
      <c r="K17" s="46" t="s">
        <v>66</v>
      </c>
      <c r="L17" s="46" t="s">
        <v>67</v>
      </c>
      <c r="M17" s="46" t="s">
        <v>68</v>
      </c>
      <c r="N17" s="75" t="s">
        <v>69</v>
      </c>
    </row>
    <row r="18" spans="1:14" s="11" customFormat="1" x14ac:dyDescent="0.2">
      <c r="A18" s="48" t="s">
        <v>127</v>
      </c>
      <c r="B18" s="89">
        <v>552355</v>
      </c>
      <c r="C18" s="32">
        <v>683744</v>
      </c>
      <c r="D18" s="32">
        <v>547267</v>
      </c>
      <c r="E18" s="32">
        <v>1114113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4">
        <f t="shared" ref="N18:N22" si="2">SUM(B18:M18)</f>
        <v>2897479</v>
      </c>
    </row>
    <row r="19" spans="1:14" s="11" customFormat="1" x14ac:dyDescent="0.2">
      <c r="A19" s="57" t="s">
        <v>20</v>
      </c>
      <c r="B19" s="28">
        <v>647341.80000000005</v>
      </c>
      <c r="C19" s="28">
        <v>811883</v>
      </c>
      <c r="D19" s="28">
        <v>663074</v>
      </c>
      <c r="E19" s="28">
        <v>531719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35">
        <f t="shared" ref="N19:N21" si="3">SUM(B19:M19)</f>
        <v>2654017.7999999998</v>
      </c>
    </row>
    <row r="20" spans="1:14" s="11" customFormat="1" x14ac:dyDescent="0.2">
      <c r="A20" s="48" t="s">
        <v>153</v>
      </c>
      <c r="B20" s="89">
        <v>0</v>
      </c>
      <c r="C20" s="32">
        <v>231043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4">
        <f t="shared" si="3"/>
        <v>231043</v>
      </c>
    </row>
    <row r="21" spans="1:14" s="11" customFormat="1" x14ac:dyDescent="0.2">
      <c r="A21" s="57" t="s">
        <v>21</v>
      </c>
      <c r="B21" s="28">
        <v>0</v>
      </c>
      <c r="C21" s="28">
        <v>14301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35">
        <f t="shared" si="3"/>
        <v>14301</v>
      </c>
    </row>
    <row r="22" spans="1:14" x14ac:dyDescent="0.2">
      <c r="A22" s="48" t="s">
        <v>128</v>
      </c>
      <c r="B22" s="89">
        <v>0</v>
      </c>
      <c r="C22" s="32">
        <v>0</v>
      </c>
      <c r="D22" s="32">
        <v>2400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4">
        <f t="shared" si="2"/>
        <v>2400</v>
      </c>
    </row>
    <row r="23" spans="1:14" x14ac:dyDescent="0.2">
      <c r="A23" s="55" t="s">
        <v>0</v>
      </c>
      <c r="B23" s="56">
        <f t="shared" ref="B23:N23" si="4">SUM(B18:B22)</f>
        <v>1199696.8</v>
      </c>
      <c r="C23" s="56">
        <f t="shared" si="4"/>
        <v>1740971</v>
      </c>
      <c r="D23" s="56">
        <f t="shared" si="4"/>
        <v>1212741</v>
      </c>
      <c r="E23" s="56">
        <f t="shared" si="4"/>
        <v>1645832</v>
      </c>
      <c r="F23" s="56">
        <f t="shared" si="4"/>
        <v>0</v>
      </c>
      <c r="G23" s="56">
        <f t="shared" si="4"/>
        <v>0</v>
      </c>
      <c r="H23" s="56">
        <f t="shared" si="4"/>
        <v>0</v>
      </c>
      <c r="I23" s="56">
        <f t="shared" si="4"/>
        <v>0</v>
      </c>
      <c r="J23" s="56">
        <f t="shared" si="4"/>
        <v>0</v>
      </c>
      <c r="K23" s="56">
        <f t="shared" si="4"/>
        <v>0</v>
      </c>
      <c r="L23" s="56">
        <f t="shared" si="4"/>
        <v>0</v>
      </c>
      <c r="M23" s="56">
        <f t="shared" si="4"/>
        <v>0</v>
      </c>
      <c r="N23" s="76">
        <f t="shared" si="4"/>
        <v>5799240.7999999998</v>
      </c>
    </row>
    <row r="25" spans="1:14" x14ac:dyDescent="0.2">
      <c r="A25" s="49" t="s">
        <v>71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4" x14ac:dyDescent="0.2">
      <c r="A26" s="51" t="s">
        <v>74</v>
      </c>
    </row>
    <row r="27" spans="1:14" x14ac:dyDescent="0.2">
      <c r="A27" s="51"/>
    </row>
    <row r="28" spans="1:14" x14ac:dyDescent="0.2">
      <c r="A28" s="46" t="s">
        <v>44</v>
      </c>
      <c r="B28" s="46" t="s">
        <v>45</v>
      </c>
      <c r="C28" s="46" t="s">
        <v>46</v>
      </c>
      <c r="D28" s="46" t="s">
        <v>62</v>
      </c>
      <c r="E28" s="46" t="s">
        <v>47</v>
      </c>
      <c r="F28" s="46" t="s">
        <v>48</v>
      </c>
      <c r="G28" s="46" t="s">
        <v>49</v>
      </c>
      <c r="H28" s="46" t="s">
        <v>63</v>
      </c>
      <c r="I28" s="46" t="s">
        <v>64</v>
      </c>
      <c r="J28" s="46" t="s">
        <v>65</v>
      </c>
      <c r="K28" s="46" t="s">
        <v>66</v>
      </c>
      <c r="L28" s="46" t="s">
        <v>67</v>
      </c>
      <c r="M28" s="46" t="s">
        <v>68</v>
      </c>
      <c r="N28" s="75" t="s">
        <v>69</v>
      </c>
    </row>
    <row r="29" spans="1:14" s="1" customFormat="1" ht="12" customHeight="1" x14ac:dyDescent="0.2">
      <c r="A29" s="80" t="s">
        <v>138</v>
      </c>
      <c r="B29" s="81">
        <f t="shared" ref="B29:N29" si="5">SUM(B30:B37)</f>
        <v>1409056</v>
      </c>
      <c r="C29" s="81">
        <f t="shared" si="5"/>
        <v>1658656</v>
      </c>
      <c r="D29" s="81">
        <f>SUM(D30:D37)</f>
        <v>2869694</v>
      </c>
      <c r="E29" s="81">
        <f t="shared" si="5"/>
        <v>2545308</v>
      </c>
      <c r="F29" s="81">
        <f t="shared" si="5"/>
        <v>0</v>
      </c>
      <c r="G29" s="81">
        <f t="shared" si="5"/>
        <v>0</v>
      </c>
      <c r="H29" s="81">
        <f t="shared" si="5"/>
        <v>0</v>
      </c>
      <c r="I29" s="81">
        <f t="shared" si="5"/>
        <v>0</v>
      </c>
      <c r="J29" s="81">
        <f t="shared" si="5"/>
        <v>0</v>
      </c>
      <c r="K29" s="81">
        <f t="shared" si="5"/>
        <v>0</v>
      </c>
      <c r="L29" s="81">
        <f t="shared" si="5"/>
        <v>0</v>
      </c>
      <c r="M29" s="81">
        <f t="shared" si="5"/>
        <v>0</v>
      </c>
      <c r="N29" s="83">
        <f t="shared" si="5"/>
        <v>8482714</v>
      </c>
    </row>
    <row r="30" spans="1:14" s="1" customFormat="1" ht="12.75" customHeight="1" outlineLevel="1" x14ac:dyDescent="0.2">
      <c r="A30" s="48" t="s">
        <v>116</v>
      </c>
      <c r="B30" s="89">
        <v>36862</v>
      </c>
      <c r="C30" s="32">
        <v>47569</v>
      </c>
      <c r="D30" s="32">
        <v>59402</v>
      </c>
      <c r="E30" s="32">
        <v>18683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4">
        <f t="shared" ref="N30:N37" si="6">SUM(B30:M30)</f>
        <v>162516</v>
      </c>
    </row>
    <row r="31" spans="1:14" s="1" customFormat="1" ht="12.75" customHeight="1" outlineLevel="1" x14ac:dyDescent="0.2">
      <c r="A31" s="57" t="s">
        <v>31</v>
      </c>
      <c r="B31" s="28">
        <v>477422</v>
      </c>
      <c r="C31" s="28">
        <v>362152</v>
      </c>
      <c r="D31" s="28">
        <v>1083237</v>
      </c>
      <c r="E31" s="28">
        <v>1003939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35">
        <f t="shared" si="6"/>
        <v>2926750</v>
      </c>
    </row>
    <row r="32" spans="1:14" s="1" customFormat="1" ht="12.75" customHeight="1" outlineLevel="1" x14ac:dyDescent="0.2">
      <c r="A32" s="48" t="s">
        <v>18</v>
      </c>
      <c r="B32" s="89">
        <v>296114</v>
      </c>
      <c r="C32" s="32">
        <v>529865</v>
      </c>
      <c r="D32" s="32">
        <v>818665</v>
      </c>
      <c r="E32" s="32">
        <v>775152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4">
        <f t="shared" si="6"/>
        <v>2419796</v>
      </c>
    </row>
    <row r="33" spans="1:14" s="1" customFormat="1" ht="12.75" customHeight="1" outlineLevel="1" x14ac:dyDescent="0.2">
      <c r="A33" s="57" t="s">
        <v>133</v>
      </c>
      <c r="B33" s="28">
        <v>25816</v>
      </c>
      <c r="C33" s="28">
        <v>76924</v>
      </c>
      <c r="D33" s="28">
        <v>205903</v>
      </c>
      <c r="E33" s="28">
        <v>25074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35">
        <f t="shared" si="6"/>
        <v>333717</v>
      </c>
    </row>
    <row r="34" spans="1:14" s="1" customFormat="1" ht="12.75" customHeight="1" outlineLevel="1" x14ac:dyDescent="0.2">
      <c r="A34" s="48" t="s">
        <v>29</v>
      </c>
      <c r="B34" s="89">
        <v>18522</v>
      </c>
      <c r="C34" s="32">
        <v>36046</v>
      </c>
      <c r="D34" s="32">
        <v>28306</v>
      </c>
      <c r="E34" s="32">
        <v>14208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4">
        <f t="shared" si="6"/>
        <v>97082</v>
      </c>
    </row>
    <row r="35" spans="1:14" s="1" customFormat="1" ht="12.75" customHeight="1" outlineLevel="1" x14ac:dyDescent="0.2">
      <c r="A35" s="57" t="s">
        <v>168</v>
      </c>
      <c r="B35" s="28">
        <v>0</v>
      </c>
      <c r="C35" s="28">
        <v>101238</v>
      </c>
      <c r="D35" s="28">
        <v>80705</v>
      </c>
      <c r="E35" s="28">
        <v>102200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35">
        <f t="shared" si="6"/>
        <v>284143</v>
      </c>
    </row>
    <row r="36" spans="1:14" s="1" customFormat="1" ht="12.75" customHeight="1" outlineLevel="1" x14ac:dyDescent="0.2">
      <c r="A36" s="48" t="s">
        <v>134</v>
      </c>
      <c r="B36" s="89">
        <v>130844</v>
      </c>
      <c r="C36" s="32">
        <v>7584</v>
      </c>
      <c r="D36" s="32">
        <v>34910</v>
      </c>
      <c r="E36" s="32">
        <v>127614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4">
        <f t="shared" ref="N36" si="7">SUM(B36:M36)</f>
        <v>300952</v>
      </c>
    </row>
    <row r="37" spans="1:14" ht="12.75" customHeight="1" outlineLevel="1" x14ac:dyDescent="0.2">
      <c r="A37" s="57" t="s">
        <v>19</v>
      </c>
      <c r="B37" s="28">
        <v>423476</v>
      </c>
      <c r="C37" s="28">
        <v>497278</v>
      </c>
      <c r="D37" s="28">
        <v>558566</v>
      </c>
      <c r="E37" s="28">
        <v>478438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35">
        <f t="shared" si="6"/>
        <v>1957758</v>
      </c>
    </row>
    <row r="38" spans="1:14" s="11" customFormat="1" x14ac:dyDescent="0.2">
      <c r="A38" s="80" t="s">
        <v>130</v>
      </c>
      <c r="B38" s="81">
        <f t="shared" ref="B38:M38" si="8">SUM(B39)</f>
        <v>26835</v>
      </c>
      <c r="C38" s="81">
        <f t="shared" si="8"/>
        <v>0</v>
      </c>
      <c r="D38" s="81">
        <f t="shared" si="8"/>
        <v>0</v>
      </c>
      <c r="E38" s="81">
        <f t="shared" si="8"/>
        <v>0</v>
      </c>
      <c r="F38" s="81">
        <f t="shared" si="8"/>
        <v>0</v>
      </c>
      <c r="G38" s="81">
        <f t="shared" si="8"/>
        <v>0</v>
      </c>
      <c r="H38" s="81">
        <f t="shared" si="8"/>
        <v>0</v>
      </c>
      <c r="I38" s="81">
        <f t="shared" si="8"/>
        <v>0</v>
      </c>
      <c r="J38" s="81">
        <f t="shared" si="8"/>
        <v>0</v>
      </c>
      <c r="K38" s="81">
        <f t="shared" si="8"/>
        <v>0</v>
      </c>
      <c r="L38" s="81">
        <f t="shared" si="8"/>
        <v>0</v>
      </c>
      <c r="M38" s="81">
        <f t="shared" si="8"/>
        <v>0</v>
      </c>
      <c r="N38" s="83">
        <f>SUM(N39)</f>
        <v>26835</v>
      </c>
    </row>
    <row r="39" spans="1:14" s="11" customFormat="1" ht="12.75" customHeight="1" outlineLevel="1" x14ac:dyDescent="0.2">
      <c r="A39" s="48" t="s">
        <v>129</v>
      </c>
      <c r="B39" s="89">
        <v>26835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4">
        <f>SUM(B39:M39)</f>
        <v>26835</v>
      </c>
    </row>
    <row r="40" spans="1:14" s="11" customFormat="1" ht="25.5" x14ac:dyDescent="0.2">
      <c r="A40" s="80" t="s">
        <v>148</v>
      </c>
      <c r="B40" s="82">
        <f>SUM(B41:B42)</f>
        <v>0</v>
      </c>
      <c r="C40" s="82">
        <f t="shared" ref="C40:N40" si="9">SUM(C41:C42)</f>
        <v>2520</v>
      </c>
      <c r="D40" s="82">
        <f t="shared" si="9"/>
        <v>23530</v>
      </c>
      <c r="E40" s="82">
        <f t="shared" si="9"/>
        <v>0</v>
      </c>
      <c r="F40" s="82">
        <f t="shared" si="9"/>
        <v>0</v>
      </c>
      <c r="G40" s="82">
        <f t="shared" si="9"/>
        <v>0</v>
      </c>
      <c r="H40" s="82">
        <f t="shared" si="9"/>
        <v>0</v>
      </c>
      <c r="I40" s="82">
        <f t="shared" si="9"/>
        <v>0</v>
      </c>
      <c r="J40" s="82">
        <f t="shared" si="9"/>
        <v>0</v>
      </c>
      <c r="K40" s="82">
        <f t="shared" si="9"/>
        <v>0</v>
      </c>
      <c r="L40" s="82">
        <f t="shared" si="9"/>
        <v>0</v>
      </c>
      <c r="M40" s="82">
        <f t="shared" si="9"/>
        <v>0</v>
      </c>
      <c r="N40" s="84">
        <f t="shared" si="9"/>
        <v>26050</v>
      </c>
    </row>
    <row r="41" spans="1:14" s="11" customFormat="1" ht="12.75" customHeight="1" outlineLevel="1" x14ac:dyDescent="0.2">
      <c r="A41" s="48" t="s">
        <v>182</v>
      </c>
      <c r="B41" s="89">
        <v>0</v>
      </c>
      <c r="C41" s="32">
        <v>0</v>
      </c>
      <c r="D41" s="32">
        <v>23530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4">
        <f>SUM(B41:M41)</f>
        <v>23530</v>
      </c>
    </row>
    <row r="42" spans="1:14" s="11" customFormat="1" ht="12.75" customHeight="1" outlineLevel="1" x14ac:dyDescent="0.2">
      <c r="A42" s="48" t="s">
        <v>170</v>
      </c>
      <c r="B42" s="89">
        <v>0</v>
      </c>
      <c r="C42" s="32">
        <v>2520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4">
        <f>SUM(B42:M42)</f>
        <v>2520</v>
      </c>
    </row>
    <row r="43" spans="1:14" s="11" customFormat="1" ht="12.75" customHeight="1" x14ac:dyDescent="0.2">
      <c r="A43" s="80" t="s">
        <v>139</v>
      </c>
      <c r="B43" s="81">
        <f t="shared" ref="B43:N43" si="10">SUM(B44:B46)</f>
        <v>82443</v>
      </c>
      <c r="C43" s="81">
        <f t="shared" si="10"/>
        <v>45443</v>
      </c>
      <c r="D43" s="81">
        <f>SUM(D44:D46)</f>
        <v>0</v>
      </c>
      <c r="E43" s="81">
        <f t="shared" si="10"/>
        <v>82115</v>
      </c>
      <c r="F43" s="81">
        <f t="shared" si="10"/>
        <v>0</v>
      </c>
      <c r="G43" s="81">
        <f t="shared" si="10"/>
        <v>0</v>
      </c>
      <c r="H43" s="81">
        <f t="shared" si="10"/>
        <v>0</v>
      </c>
      <c r="I43" s="81">
        <f t="shared" si="10"/>
        <v>0</v>
      </c>
      <c r="J43" s="81">
        <f t="shared" si="10"/>
        <v>0</v>
      </c>
      <c r="K43" s="81">
        <f t="shared" si="10"/>
        <v>0</v>
      </c>
      <c r="L43" s="81">
        <f t="shared" si="10"/>
        <v>0</v>
      </c>
      <c r="M43" s="81">
        <f t="shared" si="10"/>
        <v>0</v>
      </c>
      <c r="N43" s="83">
        <f t="shared" si="10"/>
        <v>210001</v>
      </c>
    </row>
    <row r="44" spans="1:14" s="11" customFormat="1" ht="12.75" customHeight="1" outlineLevel="1" x14ac:dyDescent="0.2">
      <c r="A44" s="48" t="s">
        <v>132</v>
      </c>
      <c r="B44" s="89">
        <v>54092</v>
      </c>
      <c r="C44" s="32">
        <v>45443</v>
      </c>
      <c r="D44" s="32">
        <v>0</v>
      </c>
      <c r="E44" s="32">
        <v>43205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4">
        <f>SUM(B44:M44)</f>
        <v>142740</v>
      </c>
    </row>
    <row r="45" spans="1:14" s="11" customFormat="1" ht="12.75" customHeight="1" outlineLevel="1" x14ac:dyDescent="0.2">
      <c r="A45" s="57" t="s">
        <v>17</v>
      </c>
      <c r="B45" s="28">
        <v>28351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35">
        <f>SUM(B45:M45)</f>
        <v>28351</v>
      </c>
    </row>
    <row r="46" spans="1:14" s="11" customFormat="1" ht="12.75" customHeight="1" outlineLevel="1" x14ac:dyDescent="0.2">
      <c r="A46" s="48" t="s">
        <v>180</v>
      </c>
      <c r="B46" s="89">
        <v>0</v>
      </c>
      <c r="C46" s="32">
        <v>0</v>
      </c>
      <c r="D46" s="32">
        <v>0</v>
      </c>
      <c r="E46" s="32">
        <v>38910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4">
        <f>SUM(B46:M46)</f>
        <v>38910</v>
      </c>
    </row>
    <row r="47" spans="1:14" s="11" customFormat="1" x14ac:dyDescent="0.2">
      <c r="A47" s="59" t="s">
        <v>142</v>
      </c>
      <c r="B47" s="81">
        <f>SUM(B48)</f>
        <v>0</v>
      </c>
      <c r="C47" s="81">
        <f t="shared" ref="C47:N47" si="11">SUM(C48)</f>
        <v>52896</v>
      </c>
      <c r="D47" s="81">
        <f t="shared" si="11"/>
        <v>268037.22000000003</v>
      </c>
      <c r="E47" s="81">
        <f t="shared" si="11"/>
        <v>0</v>
      </c>
      <c r="F47" s="81">
        <f t="shared" si="11"/>
        <v>0</v>
      </c>
      <c r="G47" s="81">
        <f t="shared" si="11"/>
        <v>0</v>
      </c>
      <c r="H47" s="81">
        <f t="shared" si="11"/>
        <v>0</v>
      </c>
      <c r="I47" s="81">
        <f t="shared" si="11"/>
        <v>0</v>
      </c>
      <c r="J47" s="81">
        <f t="shared" si="11"/>
        <v>0</v>
      </c>
      <c r="K47" s="81">
        <f t="shared" si="11"/>
        <v>0</v>
      </c>
      <c r="L47" s="81">
        <f t="shared" si="11"/>
        <v>0</v>
      </c>
      <c r="M47" s="81">
        <f t="shared" si="11"/>
        <v>0</v>
      </c>
      <c r="N47" s="83">
        <f t="shared" si="11"/>
        <v>320933.22000000003</v>
      </c>
    </row>
    <row r="48" spans="1:14" s="11" customFormat="1" outlineLevel="1" x14ac:dyDescent="0.2">
      <c r="A48" s="48" t="s">
        <v>58</v>
      </c>
      <c r="B48" s="89">
        <v>0</v>
      </c>
      <c r="C48" s="32">
        <v>52896</v>
      </c>
      <c r="D48" s="32">
        <v>268037.22000000003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4">
        <f t="shared" ref="N48" si="12">SUM(B48:M48)</f>
        <v>320933.22000000003</v>
      </c>
    </row>
    <row r="49" spans="1:14" x14ac:dyDescent="0.2">
      <c r="A49" s="55" t="s">
        <v>0</v>
      </c>
      <c r="B49" s="56">
        <f t="shared" ref="B49:N49" si="13">B29+B38+B40+B43+B47</f>
        <v>1518334</v>
      </c>
      <c r="C49" s="56">
        <f t="shared" si="13"/>
        <v>1759515</v>
      </c>
      <c r="D49" s="56">
        <f t="shared" si="13"/>
        <v>3161261.22</v>
      </c>
      <c r="E49" s="56">
        <f t="shared" si="13"/>
        <v>2627423</v>
      </c>
      <c r="F49" s="56">
        <f t="shared" si="13"/>
        <v>0</v>
      </c>
      <c r="G49" s="56">
        <f t="shared" si="13"/>
        <v>0</v>
      </c>
      <c r="H49" s="56">
        <f t="shared" si="13"/>
        <v>0</v>
      </c>
      <c r="I49" s="56">
        <f t="shared" si="13"/>
        <v>0</v>
      </c>
      <c r="J49" s="56">
        <f t="shared" si="13"/>
        <v>0</v>
      </c>
      <c r="K49" s="56">
        <f t="shared" si="13"/>
        <v>0</v>
      </c>
      <c r="L49" s="56">
        <f t="shared" si="13"/>
        <v>0</v>
      </c>
      <c r="M49" s="56">
        <f t="shared" si="13"/>
        <v>0</v>
      </c>
      <c r="N49" s="76">
        <f t="shared" si="13"/>
        <v>9066533.2200000007</v>
      </c>
    </row>
    <row r="51" spans="1:14" x14ac:dyDescent="0.2">
      <c r="A51" s="25" t="s">
        <v>131</v>
      </c>
    </row>
  </sheetData>
  <pageMargins left="0.75" right="0.75" top="1" bottom="1" header="0" footer="0"/>
  <pageSetup scale="4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15"/>
  <sheetViews>
    <sheetView showGridLines="0" zoomScale="80" zoomScaleNormal="80" workbookViewId="0">
      <pane ySplit="9" topLeftCell="A10" activePane="bottomLeft" state="frozen"/>
      <selection pane="bottomLeft" activeCell="A10" sqref="A10"/>
    </sheetView>
  </sheetViews>
  <sheetFormatPr baseColWidth="10" defaultRowHeight="12.75" x14ac:dyDescent="0.2"/>
  <cols>
    <col min="1" max="1" width="47.140625" style="20" customWidth="1"/>
    <col min="2" max="2" width="27.42578125" style="20" customWidth="1"/>
    <col min="3" max="3" width="24.28515625" style="20" bestFit="1" customWidth="1"/>
    <col min="4" max="4" width="20.85546875" style="89" customWidth="1"/>
    <col min="5" max="5" width="16.7109375" style="89" customWidth="1"/>
    <col min="6" max="6" width="19.28515625" style="89" customWidth="1"/>
    <col min="7" max="7" width="27.42578125" style="89" customWidth="1"/>
    <col min="8" max="8" width="15.85546875" style="20" customWidth="1"/>
  </cols>
  <sheetData>
    <row r="1" spans="1:8" ht="15.75" x14ac:dyDescent="0.25">
      <c r="D1" s="91"/>
      <c r="E1" s="91"/>
      <c r="F1" s="91"/>
      <c r="G1" s="91"/>
      <c r="H1" s="79">
        <v>2021</v>
      </c>
    </row>
    <row r="2" spans="1:8" ht="15.75" x14ac:dyDescent="0.25">
      <c r="D2" s="92"/>
      <c r="E2" s="21" t="s">
        <v>60</v>
      </c>
      <c r="F2" s="92"/>
      <c r="G2" s="92"/>
      <c r="H2" s="41"/>
    </row>
    <row r="3" spans="1:8" ht="15" x14ac:dyDescent="0.25">
      <c r="D3" s="93"/>
      <c r="E3" s="41" t="s">
        <v>80</v>
      </c>
      <c r="F3" s="93"/>
      <c r="G3" s="93"/>
      <c r="H3" s="42"/>
    </row>
    <row r="4" spans="1:8" x14ac:dyDescent="0.2">
      <c r="D4" s="94"/>
      <c r="E4" s="94"/>
      <c r="F4" s="94"/>
      <c r="G4" s="94"/>
      <c r="H4" s="43"/>
    </row>
    <row r="6" spans="1:8" s="11" customFormat="1" x14ac:dyDescent="0.2">
      <c r="A6" s="41" t="s">
        <v>146</v>
      </c>
      <c r="B6" s="20"/>
      <c r="C6" s="20"/>
      <c r="D6" s="89"/>
      <c r="E6" s="89"/>
      <c r="F6" s="89"/>
      <c r="G6" s="89"/>
      <c r="H6" s="20"/>
    </row>
    <row r="7" spans="1:8" s="11" customFormat="1" x14ac:dyDescent="0.2">
      <c r="A7" s="43" t="s">
        <v>83</v>
      </c>
      <c r="B7" s="20"/>
      <c r="C7" s="20"/>
      <c r="D7" s="89"/>
      <c r="E7" s="89"/>
      <c r="F7" s="89"/>
      <c r="G7" s="89"/>
      <c r="H7" s="20"/>
    </row>
    <row r="8" spans="1:8" s="11" customFormat="1" x14ac:dyDescent="0.2">
      <c r="A8" s="20"/>
      <c r="B8" s="20"/>
      <c r="C8" s="20"/>
      <c r="D8" s="89"/>
      <c r="E8" s="89"/>
      <c r="F8" s="89"/>
      <c r="G8" s="89"/>
      <c r="H8" s="20"/>
    </row>
    <row r="9" spans="1:8" s="4" customFormat="1" ht="27" customHeight="1" x14ac:dyDescent="0.2">
      <c r="A9" s="95" t="s">
        <v>44</v>
      </c>
      <c r="B9" s="95" t="s">
        <v>76</v>
      </c>
      <c r="C9" s="95" t="s">
        <v>77</v>
      </c>
      <c r="D9" s="96" t="s">
        <v>78</v>
      </c>
      <c r="E9" s="96" t="s">
        <v>79</v>
      </c>
      <c r="F9" s="96" t="s">
        <v>81</v>
      </c>
      <c r="G9" s="96" t="s">
        <v>84</v>
      </c>
      <c r="H9" s="95" t="s">
        <v>85</v>
      </c>
    </row>
    <row r="10" spans="1:8" x14ac:dyDescent="0.2">
      <c r="A10" s="12" t="s">
        <v>3</v>
      </c>
      <c r="B10" s="20" t="s">
        <v>88</v>
      </c>
      <c r="C10" s="54" t="s">
        <v>108</v>
      </c>
      <c r="D10" s="97">
        <v>2.0499999999999998</v>
      </c>
      <c r="E10" s="89">
        <v>0</v>
      </c>
      <c r="F10" s="89">
        <v>219</v>
      </c>
      <c r="G10" s="89">
        <v>0</v>
      </c>
      <c r="H10" s="54" t="s">
        <v>115</v>
      </c>
    </row>
    <row r="11" spans="1:8" s="11" customFormat="1" x14ac:dyDescent="0.2">
      <c r="A11" s="86" t="s">
        <v>20</v>
      </c>
      <c r="B11" s="57" t="s">
        <v>88</v>
      </c>
      <c r="C11" s="87" t="s">
        <v>108</v>
      </c>
      <c r="D11" s="98">
        <v>1294.6666666666663</v>
      </c>
      <c r="E11" s="28">
        <v>0</v>
      </c>
      <c r="F11" s="28">
        <v>0</v>
      </c>
      <c r="G11" s="28">
        <v>0</v>
      </c>
      <c r="H11" s="87" t="s">
        <v>115</v>
      </c>
    </row>
    <row r="12" spans="1:8" s="11" customFormat="1" x14ac:dyDescent="0.2">
      <c r="A12" s="12" t="s">
        <v>5</v>
      </c>
      <c r="B12" s="20" t="s">
        <v>88</v>
      </c>
      <c r="C12" s="54" t="s">
        <v>108</v>
      </c>
      <c r="D12" s="97">
        <v>3</v>
      </c>
      <c r="E12" s="89">
        <v>0</v>
      </c>
      <c r="F12" s="89">
        <v>0</v>
      </c>
      <c r="G12" s="89">
        <v>0</v>
      </c>
      <c r="H12" s="54" t="s">
        <v>115</v>
      </c>
    </row>
    <row r="13" spans="1:8" s="11" customFormat="1" x14ac:dyDescent="0.2">
      <c r="A13" s="86" t="s">
        <v>128</v>
      </c>
      <c r="B13" s="57" t="s">
        <v>88</v>
      </c>
      <c r="C13" s="87" t="s">
        <v>108</v>
      </c>
      <c r="D13" s="98">
        <v>894.78333333333308</v>
      </c>
      <c r="E13" s="28">
        <v>0</v>
      </c>
      <c r="F13" s="28">
        <v>0</v>
      </c>
      <c r="G13" s="28">
        <v>0</v>
      </c>
      <c r="H13" s="87" t="s">
        <v>115</v>
      </c>
    </row>
    <row r="14" spans="1:8" s="11" customFormat="1" x14ac:dyDescent="0.2">
      <c r="A14" s="12" t="s">
        <v>4</v>
      </c>
      <c r="B14" s="20" t="s">
        <v>88</v>
      </c>
      <c r="C14" s="54" t="s">
        <v>108</v>
      </c>
      <c r="D14" s="97">
        <v>2.4333333333333336</v>
      </c>
      <c r="E14" s="89">
        <v>0</v>
      </c>
      <c r="F14" s="89">
        <v>2124</v>
      </c>
      <c r="G14" s="89">
        <v>0</v>
      </c>
      <c r="H14" s="54" t="s">
        <v>115</v>
      </c>
    </row>
    <row r="15" spans="1:8" s="11" customFormat="1" x14ac:dyDescent="0.2">
      <c r="A15" s="86" t="s">
        <v>127</v>
      </c>
      <c r="B15" s="57" t="s">
        <v>88</v>
      </c>
      <c r="C15" s="87" t="s">
        <v>109</v>
      </c>
      <c r="D15" s="98">
        <v>441.49999999999994</v>
      </c>
      <c r="E15" s="28">
        <v>0</v>
      </c>
      <c r="F15" s="28">
        <v>0</v>
      </c>
      <c r="G15" s="28">
        <v>0</v>
      </c>
      <c r="H15" s="87" t="s">
        <v>115</v>
      </c>
    </row>
    <row r="16" spans="1:8" s="11" customFormat="1" x14ac:dyDescent="0.2">
      <c r="A16" s="12" t="s">
        <v>20</v>
      </c>
      <c r="B16" s="20" t="s">
        <v>88</v>
      </c>
      <c r="C16" s="54" t="s">
        <v>109</v>
      </c>
      <c r="D16" s="97">
        <v>183.1666666666666</v>
      </c>
      <c r="E16" s="89">
        <v>0</v>
      </c>
      <c r="F16" s="89">
        <v>0</v>
      </c>
      <c r="G16" s="89">
        <v>0</v>
      </c>
      <c r="H16" s="54" t="s">
        <v>115</v>
      </c>
    </row>
    <row r="17" spans="1:8" s="11" customFormat="1" x14ac:dyDescent="0.2">
      <c r="A17" s="86" t="s">
        <v>5</v>
      </c>
      <c r="B17" s="57" t="s">
        <v>88</v>
      </c>
      <c r="C17" s="87" t="s">
        <v>109</v>
      </c>
      <c r="D17" s="98">
        <v>18</v>
      </c>
      <c r="E17" s="28">
        <v>0</v>
      </c>
      <c r="F17" s="28">
        <v>0</v>
      </c>
      <c r="G17" s="28">
        <v>0</v>
      </c>
      <c r="H17" s="87" t="s">
        <v>115</v>
      </c>
    </row>
    <row r="18" spans="1:8" s="11" customFormat="1" x14ac:dyDescent="0.2">
      <c r="A18" s="12" t="s">
        <v>4</v>
      </c>
      <c r="B18" s="20" t="s">
        <v>88</v>
      </c>
      <c r="C18" s="54" t="s">
        <v>109</v>
      </c>
      <c r="D18" s="97">
        <v>123.15000000000003</v>
      </c>
      <c r="E18" s="89">
        <v>0</v>
      </c>
      <c r="F18" s="89">
        <v>116707</v>
      </c>
      <c r="G18" s="89">
        <v>0</v>
      </c>
      <c r="H18" s="54" t="s">
        <v>115</v>
      </c>
    </row>
    <row r="19" spans="1:8" s="11" customFormat="1" x14ac:dyDescent="0.2">
      <c r="A19" s="86" t="s">
        <v>126</v>
      </c>
      <c r="B19" s="57" t="s">
        <v>91</v>
      </c>
      <c r="C19" s="87" t="s">
        <v>109</v>
      </c>
      <c r="D19" s="98">
        <v>42.666666666666664</v>
      </c>
      <c r="E19" s="28">
        <v>0</v>
      </c>
      <c r="F19" s="28">
        <v>14780</v>
      </c>
      <c r="G19" s="28">
        <v>0</v>
      </c>
      <c r="H19" s="87" t="s">
        <v>115</v>
      </c>
    </row>
    <row r="20" spans="1:8" s="11" customFormat="1" x14ac:dyDescent="0.2">
      <c r="A20" s="12" t="s">
        <v>132</v>
      </c>
      <c r="B20" s="20" t="s">
        <v>91</v>
      </c>
      <c r="C20" s="54" t="s">
        <v>109</v>
      </c>
      <c r="D20" s="97">
        <v>53.316666666666663</v>
      </c>
      <c r="E20" s="89">
        <v>0</v>
      </c>
      <c r="F20" s="89">
        <v>0</v>
      </c>
      <c r="G20" s="89">
        <v>0</v>
      </c>
      <c r="H20" s="54" t="s">
        <v>115</v>
      </c>
    </row>
    <row r="21" spans="1:8" s="11" customFormat="1" x14ac:dyDescent="0.2">
      <c r="A21" s="86" t="s">
        <v>17</v>
      </c>
      <c r="B21" s="57" t="s">
        <v>91</v>
      </c>
      <c r="C21" s="87" t="s">
        <v>109</v>
      </c>
      <c r="D21" s="98">
        <v>11.85</v>
      </c>
      <c r="E21" s="28">
        <v>0</v>
      </c>
      <c r="F21" s="28">
        <v>0</v>
      </c>
      <c r="G21" s="28">
        <v>0</v>
      </c>
      <c r="H21" s="87" t="s">
        <v>115</v>
      </c>
    </row>
    <row r="22" spans="1:8" s="11" customFormat="1" x14ac:dyDescent="0.2">
      <c r="A22" s="12" t="s">
        <v>116</v>
      </c>
      <c r="B22" s="20" t="s">
        <v>89</v>
      </c>
      <c r="C22" s="54" t="s">
        <v>109</v>
      </c>
      <c r="D22" s="97">
        <v>12.349999999999998</v>
      </c>
      <c r="E22" s="89">
        <v>0</v>
      </c>
      <c r="F22" s="89">
        <v>0</v>
      </c>
      <c r="G22" s="89">
        <v>0</v>
      </c>
      <c r="H22" s="54" t="s">
        <v>115</v>
      </c>
    </row>
    <row r="23" spans="1:8" s="11" customFormat="1" x14ac:dyDescent="0.2">
      <c r="A23" s="86" t="s">
        <v>31</v>
      </c>
      <c r="B23" s="57" t="s">
        <v>89</v>
      </c>
      <c r="C23" s="87" t="s">
        <v>109</v>
      </c>
      <c r="D23" s="98">
        <v>74</v>
      </c>
      <c r="E23" s="28">
        <v>0</v>
      </c>
      <c r="F23" s="28">
        <v>0</v>
      </c>
      <c r="G23" s="28">
        <v>0</v>
      </c>
      <c r="H23" s="87" t="s">
        <v>115</v>
      </c>
    </row>
    <row r="24" spans="1:8" s="11" customFormat="1" x14ac:dyDescent="0.2">
      <c r="A24" s="12" t="s">
        <v>18</v>
      </c>
      <c r="B24" s="20" t="s">
        <v>89</v>
      </c>
      <c r="C24" s="54" t="s">
        <v>109</v>
      </c>
      <c r="D24" s="97">
        <v>149.81666666666666</v>
      </c>
      <c r="E24" s="89">
        <v>0</v>
      </c>
      <c r="F24" s="89">
        <v>0</v>
      </c>
      <c r="G24" s="89">
        <v>0</v>
      </c>
      <c r="H24" s="54" t="s">
        <v>115</v>
      </c>
    </row>
    <row r="25" spans="1:8" s="11" customFormat="1" x14ac:dyDescent="0.2">
      <c r="A25" s="86" t="s">
        <v>133</v>
      </c>
      <c r="B25" s="57" t="s">
        <v>89</v>
      </c>
      <c r="C25" s="87" t="s">
        <v>109</v>
      </c>
      <c r="D25" s="98">
        <v>9.0666666666666664</v>
      </c>
      <c r="E25" s="28">
        <v>0</v>
      </c>
      <c r="F25" s="28">
        <v>0</v>
      </c>
      <c r="G25" s="28">
        <v>0</v>
      </c>
      <c r="H25" s="87" t="s">
        <v>115</v>
      </c>
    </row>
    <row r="26" spans="1:8" s="11" customFormat="1" x14ac:dyDescent="0.2">
      <c r="A26" s="12" t="s">
        <v>29</v>
      </c>
      <c r="B26" s="20" t="s">
        <v>89</v>
      </c>
      <c r="C26" s="54" t="s">
        <v>109</v>
      </c>
      <c r="D26" s="97">
        <v>7.2166666666666668</v>
      </c>
      <c r="E26" s="89">
        <v>0</v>
      </c>
      <c r="F26" s="89">
        <v>0</v>
      </c>
      <c r="G26" s="89">
        <v>0</v>
      </c>
      <c r="H26" s="54" t="s">
        <v>115</v>
      </c>
    </row>
    <row r="27" spans="1:8" s="11" customFormat="1" x14ac:dyDescent="0.2">
      <c r="A27" s="86" t="s">
        <v>125</v>
      </c>
      <c r="B27" s="57" t="s">
        <v>89</v>
      </c>
      <c r="C27" s="87" t="s">
        <v>109</v>
      </c>
      <c r="D27" s="98">
        <v>17.666666666666664</v>
      </c>
      <c r="E27" s="28">
        <v>0</v>
      </c>
      <c r="F27" s="28">
        <v>4800</v>
      </c>
      <c r="G27" s="28">
        <v>0</v>
      </c>
      <c r="H27" s="87" t="s">
        <v>115</v>
      </c>
    </row>
    <row r="28" spans="1:8" s="11" customFormat="1" x14ac:dyDescent="0.2">
      <c r="A28" s="12" t="s">
        <v>134</v>
      </c>
      <c r="B28" s="20" t="s">
        <v>89</v>
      </c>
      <c r="C28" s="54" t="s">
        <v>109</v>
      </c>
      <c r="D28" s="97">
        <v>13.666666666666666</v>
      </c>
      <c r="E28" s="89">
        <v>0</v>
      </c>
      <c r="F28" s="89">
        <v>0</v>
      </c>
      <c r="G28" s="89">
        <v>0</v>
      </c>
      <c r="H28" s="54" t="s">
        <v>115</v>
      </c>
    </row>
    <row r="29" spans="1:8" s="11" customFormat="1" x14ac:dyDescent="0.2">
      <c r="A29" s="86" t="s">
        <v>19</v>
      </c>
      <c r="B29" s="57" t="s">
        <v>89</v>
      </c>
      <c r="C29" s="87" t="s">
        <v>109</v>
      </c>
      <c r="D29" s="98">
        <v>100.48333333333336</v>
      </c>
      <c r="E29" s="28">
        <v>0</v>
      </c>
      <c r="F29" s="28">
        <v>0</v>
      </c>
      <c r="G29" s="28">
        <v>0</v>
      </c>
      <c r="H29" s="87" t="s">
        <v>115</v>
      </c>
    </row>
    <row r="30" spans="1:8" s="11" customFormat="1" x14ac:dyDescent="0.2">
      <c r="A30" s="12" t="s">
        <v>169</v>
      </c>
      <c r="B30" s="20" t="s">
        <v>90</v>
      </c>
      <c r="C30" s="54" t="s">
        <v>109</v>
      </c>
      <c r="D30" s="97">
        <v>65.733333333333334</v>
      </c>
      <c r="E30" s="89">
        <v>0</v>
      </c>
      <c r="F30" s="89">
        <v>56100</v>
      </c>
      <c r="G30" s="89">
        <v>0</v>
      </c>
      <c r="H30" s="54" t="s">
        <v>115</v>
      </c>
    </row>
    <row r="31" spans="1:8" s="11" customFormat="1" x14ac:dyDescent="0.2">
      <c r="A31" s="86" t="s">
        <v>136</v>
      </c>
      <c r="B31" s="57" t="s">
        <v>90</v>
      </c>
      <c r="C31" s="87" t="s">
        <v>109</v>
      </c>
      <c r="D31" s="98">
        <v>61.5</v>
      </c>
      <c r="E31" s="28">
        <v>0</v>
      </c>
      <c r="F31" s="28">
        <v>27520</v>
      </c>
      <c r="G31" s="28">
        <v>0</v>
      </c>
      <c r="H31" s="87" t="s">
        <v>115</v>
      </c>
    </row>
    <row r="32" spans="1:8" s="11" customFormat="1" x14ac:dyDescent="0.2">
      <c r="A32" s="12" t="s">
        <v>129</v>
      </c>
      <c r="B32" s="20" t="s">
        <v>92</v>
      </c>
      <c r="C32" s="54" t="s">
        <v>109</v>
      </c>
      <c r="D32" s="97">
        <v>8.8666666666666671</v>
      </c>
      <c r="E32" s="89">
        <v>0</v>
      </c>
      <c r="F32" s="89">
        <v>0</v>
      </c>
      <c r="G32" s="89">
        <v>0</v>
      </c>
      <c r="H32" s="54" t="s">
        <v>115</v>
      </c>
    </row>
    <row r="33" spans="1:8" s="11" customFormat="1" ht="13.5" thickBot="1" x14ac:dyDescent="0.25">
      <c r="A33" s="105" t="s">
        <v>41</v>
      </c>
      <c r="B33" s="106" t="s">
        <v>92</v>
      </c>
      <c r="C33" s="107" t="s">
        <v>109</v>
      </c>
      <c r="D33" s="121">
        <v>9.1999999999999993</v>
      </c>
      <c r="E33" s="122">
        <v>0</v>
      </c>
      <c r="F33" s="122">
        <v>3349</v>
      </c>
      <c r="G33" s="122">
        <v>0</v>
      </c>
      <c r="H33" s="107" t="s">
        <v>115</v>
      </c>
    </row>
    <row r="34" spans="1:8" s="11" customFormat="1" x14ac:dyDescent="0.2">
      <c r="A34" s="12" t="s">
        <v>3</v>
      </c>
      <c r="B34" s="20" t="s">
        <v>88</v>
      </c>
      <c r="C34" s="54" t="s">
        <v>108</v>
      </c>
      <c r="D34" s="97">
        <v>11.25</v>
      </c>
      <c r="E34" s="89">
        <v>0</v>
      </c>
      <c r="F34" s="89">
        <v>1684</v>
      </c>
      <c r="G34" s="89">
        <v>0</v>
      </c>
      <c r="H34" s="54" t="s">
        <v>167</v>
      </c>
    </row>
    <row r="35" spans="1:8" s="11" customFormat="1" x14ac:dyDescent="0.2">
      <c r="A35" s="86" t="s">
        <v>20</v>
      </c>
      <c r="B35" s="57" t="s">
        <v>88</v>
      </c>
      <c r="C35" s="87" t="s">
        <v>108</v>
      </c>
      <c r="D35" s="98">
        <v>1205.0833333333333</v>
      </c>
      <c r="E35" s="28">
        <v>0</v>
      </c>
      <c r="F35" s="28">
        <v>0</v>
      </c>
      <c r="G35" s="28">
        <v>0</v>
      </c>
      <c r="H35" s="87" t="s">
        <v>167</v>
      </c>
    </row>
    <row r="36" spans="1:8" s="11" customFormat="1" x14ac:dyDescent="0.2">
      <c r="A36" s="12" t="s">
        <v>128</v>
      </c>
      <c r="B36" s="20" t="s">
        <v>88</v>
      </c>
      <c r="C36" s="54" t="s">
        <v>108</v>
      </c>
      <c r="D36" s="97">
        <v>815.29999999999984</v>
      </c>
      <c r="E36" s="89">
        <v>0</v>
      </c>
      <c r="F36" s="89">
        <v>0</v>
      </c>
      <c r="G36" s="89">
        <v>0</v>
      </c>
      <c r="H36" s="54" t="s">
        <v>167</v>
      </c>
    </row>
    <row r="37" spans="1:8" s="11" customFormat="1" x14ac:dyDescent="0.2">
      <c r="A37" s="86" t="s">
        <v>4</v>
      </c>
      <c r="B37" s="57" t="s">
        <v>88</v>
      </c>
      <c r="C37" s="87" t="s">
        <v>108</v>
      </c>
      <c r="D37" s="98">
        <v>6.9333333333333336</v>
      </c>
      <c r="E37" s="28">
        <v>0</v>
      </c>
      <c r="F37" s="28">
        <v>4116</v>
      </c>
      <c r="G37" s="28">
        <v>0</v>
      </c>
      <c r="H37" s="87" t="s">
        <v>167</v>
      </c>
    </row>
    <row r="38" spans="1:8" s="11" customFormat="1" x14ac:dyDescent="0.2">
      <c r="A38" s="12" t="s">
        <v>127</v>
      </c>
      <c r="B38" s="20" t="s">
        <v>88</v>
      </c>
      <c r="C38" s="54" t="s">
        <v>109</v>
      </c>
      <c r="D38" s="97">
        <v>543.48333333333346</v>
      </c>
      <c r="E38" s="89">
        <v>0</v>
      </c>
      <c r="F38" s="89">
        <v>6844</v>
      </c>
      <c r="G38" s="89">
        <v>0</v>
      </c>
      <c r="H38" s="54" t="s">
        <v>167</v>
      </c>
    </row>
    <row r="39" spans="1:8" s="11" customFormat="1" x14ac:dyDescent="0.2">
      <c r="A39" s="86" t="s">
        <v>20</v>
      </c>
      <c r="B39" s="57" t="s">
        <v>88</v>
      </c>
      <c r="C39" s="87" t="s">
        <v>109</v>
      </c>
      <c r="D39" s="98">
        <v>313.33333333333337</v>
      </c>
      <c r="E39" s="28">
        <v>0</v>
      </c>
      <c r="F39" s="28">
        <v>0</v>
      </c>
      <c r="G39" s="28">
        <v>0</v>
      </c>
      <c r="H39" s="87" t="s">
        <v>167</v>
      </c>
    </row>
    <row r="40" spans="1:8" s="11" customFormat="1" x14ac:dyDescent="0.2">
      <c r="A40" s="12" t="s">
        <v>153</v>
      </c>
      <c r="B40" s="20" t="s">
        <v>88</v>
      </c>
      <c r="C40" s="54" t="s">
        <v>109</v>
      </c>
      <c r="D40" s="97">
        <v>16</v>
      </c>
      <c r="E40" s="89">
        <v>0</v>
      </c>
      <c r="F40" s="89">
        <v>0</v>
      </c>
      <c r="G40" s="89">
        <v>0</v>
      </c>
      <c r="H40" s="54" t="s">
        <v>167</v>
      </c>
    </row>
    <row r="41" spans="1:8" s="11" customFormat="1" x14ac:dyDescent="0.2">
      <c r="A41" s="86" t="s">
        <v>21</v>
      </c>
      <c r="B41" s="57" t="s">
        <v>88</v>
      </c>
      <c r="C41" s="87" t="s">
        <v>109</v>
      </c>
      <c r="D41" s="98">
        <v>5.5</v>
      </c>
      <c r="E41" s="28">
        <v>0</v>
      </c>
      <c r="F41" s="28">
        <v>0</v>
      </c>
      <c r="G41" s="28">
        <v>0</v>
      </c>
      <c r="H41" s="87" t="s">
        <v>167</v>
      </c>
    </row>
    <row r="42" spans="1:8" s="11" customFormat="1" x14ac:dyDescent="0.2">
      <c r="A42" s="12" t="s">
        <v>5</v>
      </c>
      <c r="B42" s="20" t="s">
        <v>88</v>
      </c>
      <c r="C42" s="54" t="s">
        <v>109</v>
      </c>
      <c r="D42" s="97">
        <v>3</v>
      </c>
      <c r="E42" s="89">
        <v>0</v>
      </c>
      <c r="F42" s="89">
        <v>0</v>
      </c>
      <c r="G42" s="89">
        <v>0</v>
      </c>
      <c r="H42" s="54" t="s">
        <v>167</v>
      </c>
    </row>
    <row r="43" spans="1:8" s="11" customFormat="1" x14ac:dyDescent="0.2">
      <c r="A43" s="86" t="s">
        <v>4</v>
      </c>
      <c r="B43" s="57" t="s">
        <v>88</v>
      </c>
      <c r="C43" s="87" t="s">
        <v>109</v>
      </c>
      <c r="D43" s="98">
        <v>62.966666666666669</v>
      </c>
      <c r="E43" s="28">
        <v>0</v>
      </c>
      <c r="F43" s="28">
        <v>66754</v>
      </c>
      <c r="G43" s="28">
        <v>0</v>
      </c>
      <c r="H43" s="87" t="s">
        <v>167</v>
      </c>
    </row>
    <row r="44" spans="1:8" s="11" customFormat="1" x14ac:dyDescent="0.2">
      <c r="A44" s="12" t="s">
        <v>126</v>
      </c>
      <c r="B44" s="20" t="s">
        <v>91</v>
      </c>
      <c r="C44" s="54" t="s">
        <v>109</v>
      </c>
      <c r="D44" s="97">
        <v>111.08333333333336</v>
      </c>
      <c r="E44" s="89">
        <v>0</v>
      </c>
      <c r="F44" s="89">
        <v>42120</v>
      </c>
      <c r="G44" s="89">
        <v>0</v>
      </c>
      <c r="H44" s="54" t="s">
        <v>167</v>
      </c>
    </row>
    <row r="45" spans="1:8" s="11" customFormat="1" x14ac:dyDescent="0.2">
      <c r="A45" s="86" t="s">
        <v>132</v>
      </c>
      <c r="B45" s="57" t="s">
        <v>91</v>
      </c>
      <c r="C45" s="87" t="s">
        <v>109</v>
      </c>
      <c r="D45" s="98">
        <v>26.65</v>
      </c>
      <c r="E45" s="28">
        <v>0</v>
      </c>
      <c r="F45" s="28">
        <v>0</v>
      </c>
      <c r="G45" s="28">
        <v>0</v>
      </c>
      <c r="H45" s="87" t="s">
        <v>167</v>
      </c>
    </row>
    <row r="46" spans="1:8" s="11" customFormat="1" x14ac:dyDescent="0.2">
      <c r="A46" s="12" t="s">
        <v>116</v>
      </c>
      <c r="B46" s="20" t="s">
        <v>89</v>
      </c>
      <c r="C46" s="54" t="s">
        <v>109</v>
      </c>
      <c r="D46" s="97">
        <v>7.5833333333333339</v>
      </c>
      <c r="E46" s="89">
        <v>0</v>
      </c>
      <c r="F46" s="89">
        <v>0</v>
      </c>
      <c r="G46" s="89">
        <v>0</v>
      </c>
      <c r="H46" s="54" t="s">
        <v>167</v>
      </c>
    </row>
    <row r="47" spans="1:8" s="11" customFormat="1" x14ac:dyDescent="0.2">
      <c r="A47" s="86" t="s">
        <v>31</v>
      </c>
      <c r="B47" s="57" t="s">
        <v>89</v>
      </c>
      <c r="C47" s="87" t="s">
        <v>109</v>
      </c>
      <c r="D47" s="98">
        <v>57.25</v>
      </c>
      <c r="E47" s="28">
        <v>0</v>
      </c>
      <c r="F47" s="28">
        <v>0</v>
      </c>
      <c r="G47" s="28">
        <v>0</v>
      </c>
      <c r="H47" s="87" t="s">
        <v>167</v>
      </c>
    </row>
    <row r="48" spans="1:8" s="11" customFormat="1" x14ac:dyDescent="0.2">
      <c r="A48" s="12" t="s">
        <v>18</v>
      </c>
      <c r="B48" s="20" t="s">
        <v>89</v>
      </c>
      <c r="C48" s="54" t="s">
        <v>109</v>
      </c>
      <c r="D48" s="97">
        <v>49</v>
      </c>
      <c r="E48" s="89">
        <v>0</v>
      </c>
      <c r="F48" s="89">
        <v>0</v>
      </c>
      <c r="G48" s="89">
        <v>0</v>
      </c>
      <c r="H48" s="54" t="s">
        <v>167</v>
      </c>
    </row>
    <row r="49" spans="1:8" s="11" customFormat="1" x14ac:dyDescent="0.2">
      <c r="A49" s="86" t="s">
        <v>133</v>
      </c>
      <c r="B49" s="57" t="s">
        <v>89</v>
      </c>
      <c r="C49" s="87" t="s">
        <v>109</v>
      </c>
      <c r="D49" s="98">
        <v>24.8</v>
      </c>
      <c r="E49" s="28">
        <v>0</v>
      </c>
      <c r="F49" s="28">
        <v>0</v>
      </c>
      <c r="G49" s="28">
        <v>0</v>
      </c>
      <c r="H49" s="87" t="s">
        <v>167</v>
      </c>
    </row>
    <row r="50" spans="1:8" s="11" customFormat="1" x14ac:dyDescent="0.2">
      <c r="A50" s="12" t="s">
        <v>29</v>
      </c>
      <c r="B50" s="20" t="s">
        <v>89</v>
      </c>
      <c r="C50" s="54" t="s">
        <v>109</v>
      </c>
      <c r="D50" s="97">
        <v>15.033333333333335</v>
      </c>
      <c r="E50" s="89">
        <v>0</v>
      </c>
      <c r="F50" s="89">
        <v>0</v>
      </c>
      <c r="G50" s="89">
        <v>0</v>
      </c>
      <c r="H50" s="54" t="s">
        <v>167</v>
      </c>
    </row>
    <row r="51" spans="1:8" s="11" customFormat="1" x14ac:dyDescent="0.2">
      <c r="A51" s="86" t="s">
        <v>168</v>
      </c>
      <c r="B51" s="57" t="s">
        <v>89</v>
      </c>
      <c r="C51" s="87" t="s">
        <v>109</v>
      </c>
      <c r="D51" s="98">
        <v>13.266666666666666</v>
      </c>
      <c r="E51" s="28">
        <v>0</v>
      </c>
      <c r="F51" s="28">
        <v>0</v>
      </c>
      <c r="G51" s="28">
        <v>0</v>
      </c>
      <c r="H51" s="87" t="s">
        <v>167</v>
      </c>
    </row>
    <row r="52" spans="1:8" s="11" customFormat="1" x14ac:dyDescent="0.2">
      <c r="A52" s="12" t="s">
        <v>125</v>
      </c>
      <c r="B52" s="20" t="s">
        <v>89</v>
      </c>
      <c r="C52" s="54" t="s">
        <v>109</v>
      </c>
      <c r="D52" s="97">
        <v>118.04999999999997</v>
      </c>
      <c r="E52" s="89">
        <v>0</v>
      </c>
      <c r="F52" s="89">
        <v>28185</v>
      </c>
      <c r="G52" s="89">
        <v>0</v>
      </c>
      <c r="H52" s="54" t="s">
        <v>167</v>
      </c>
    </row>
    <row r="53" spans="1:8" s="11" customFormat="1" x14ac:dyDescent="0.2">
      <c r="A53" s="86" t="s">
        <v>134</v>
      </c>
      <c r="B53" s="57" t="s">
        <v>89</v>
      </c>
      <c r="C53" s="87" t="s">
        <v>109</v>
      </c>
      <c r="D53" s="98">
        <v>7.2333333333333334</v>
      </c>
      <c r="E53" s="28">
        <v>0</v>
      </c>
      <c r="F53" s="28">
        <v>0</v>
      </c>
      <c r="G53" s="28">
        <v>0</v>
      </c>
      <c r="H53" s="87" t="s">
        <v>167</v>
      </c>
    </row>
    <row r="54" spans="1:8" s="11" customFormat="1" x14ac:dyDescent="0.2">
      <c r="A54" s="12" t="s">
        <v>19</v>
      </c>
      <c r="B54" s="20" t="s">
        <v>89</v>
      </c>
      <c r="C54" s="54" t="s">
        <v>109</v>
      </c>
      <c r="D54" s="97">
        <v>123.1</v>
      </c>
      <c r="E54" s="89">
        <v>0</v>
      </c>
      <c r="F54" s="89">
        <v>0</v>
      </c>
      <c r="G54" s="89">
        <v>0</v>
      </c>
      <c r="H54" s="54" t="s">
        <v>167</v>
      </c>
    </row>
    <row r="55" spans="1:8" s="11" customFormat="1" x14ac:dyDescent="0.2">
      <c r="A55" s="86" t="s">
        <v>169</v>
      </c>
      <c r="B55" s="57" t="s">
        <v>90</v>
      </c>
      <c r="C55" s="87" t="s">
        <v>109</v>
      </c>
      <c r="D55" s="98">
        <v>105.23333333333333</v>
      </c>
      <c r="E55" s="28">
        <v>0</v>
      </c>
      <c r="F55" s="28">
        <v>63090</v>
      </c>
      <c r="G55" s="28">
        <v>0</v>
      </c>
      <c r="H55" s="87" t="s">
        <v>167</v>
      </c>
    </row>
    <row r="56" spans="1:8" s="11" customFormat="1" x14ac:dyDescent="0.2">
      <c r="A56" s="12" t="s">
        <v>170</v>
      </c>
      <c r="B56" s="20" t="s">
        <v>90</v>
      </c>
      <c r="C56" s="54" t="s">
        <v>109</v>
      </c>
      <c r="D56" s="97">
        <v>4.75</v>
      </c>
      <c r="E56" s="89">
        <v>0</v>
      </c>
      <c r="F56" s="89">
        <v>0</v>
      </c>
      <c r="G56" s="89">
        <v>0</v>
      </c>
      <c r="H56" s="54" t="s">
        <v>167</v>
      </c>
    </row>
    <row r="57" spans="1:8" s="11" customFormat="1" x14ac:dyDescent="0.2">
      <c r="A57" s="86" t="s">
        <v>136</v>
      </c>
      <c r="B57" s="57" t="s">
        <v>90</v>
      </c>
      <c r="C57" s="87" t="s">
        <v>109</v>
      </c>
      <c r="D57" s="98">
        <v>54.666666666666664</v>
      </c>
      <c r="E57" s="28">
        <v>0</v>
      </c>
      <c r="F57" s="28">
        <v>17700</v>
      </c>
      <c r="G57" s="28">
        <v>0</v>
      </c>
      <c r="H57" s="87" t="s">
        <v>167</v>
      </c>
    </row>
    <row r="58" spans="1:8" s="11" customFormat="1" x14ac:dyDescent="0.2">
      <c r="A58" s="12" t="s">
        <v>41</v>
      </c>
      <c r="B58" s="20" t="s">
        <v>92</v>
      </c>
      <c r="C58" s="54" t="s">
        <v>109</v>
      </c>
      <c r="D58" s="97">
        <v>20</v>
      </c>
      <c r="E58" s="89">
        <v>0</v>
      </c>
      <c r="F58" s="89">
        <v>9809</v>
      </c>
      <c r="G58" s="89">
        <v>0</v>
      </c>
      <c r="H58" s="54" t="s">
        <v>167</v>
      </c>
    </row>
    <row r="59" spans="1:8" s="11" customFormat="1" ht="13.5" thickBot="1" x14ac:dyDescent="0.25">
      <c r="A59" s="105" t="s">
        <v>58</v>
      </c>
      <c r="B59" s="106" t="s">
        <v>93</v>
      </c>
      <c r="C59" s="107" t="s">
        <v>109</v>
      </c>
      <c r="D59" s="121">
        <v>16.416666666666668</v>
      </c>
      <c r="E59" s="122">
        <v>0</v>
      </c>
      <c r="F59" s="122">
        <v>0</v>
      </c>
      <c r="G59" s="122">
        <v>0</v>
      </c>
      <c r="H59" s="107" t="s">
        <v>167</v>
      </c>
    </row>
    <row r="60" spans="1:8" s="11" customFormat="1" x14ac:dyDescent="0.2">
      <c r="A60" s="12" t="s">
        <v>3</v>
      </c>
      <c r="B60" s="20" t="s">
        <v>88</v>
      </c>
      <c r="C60" s="54" t="s">
        <v>108</v>
      </c>
      <c r="D60" s="97">
        <v>1.85</v>
      </c>
      <c r="E60" s="89">
        <v>0</v>
      </c>
      <c r="F60" s="89">
        <v>409</v>
      </c>
      <c r="G60" s="89">
        <v>0</v>
      </c>
      <c r="H60" s="54" t="s">
        <v>173</v>
      </c>
    </row>
    <row r="61" spans="1:8" s="11" customFormat="1" x14ac:dyDescent="0.2">
      <c r="A61" s="86" t="s">
        <v>20</v>
      </c>
      <c r="B61" s="57" t="s">
        <v>88</v>
      </c>
      <c r="C61" s="87" t="s">
        <v>108</v>
      </c>
      <c r="D61" s="98">
        <v>1420.2499999999993</v>
      </c>
      <c r="E61" s="28">
        <v>0</v>
      </c>
      <c r="F61" s="28">
        <v>0</v>
      </c>
      <c r="G61" s="28">
        <v>0</v>
      </c>
      <c r="H61" s="87" t="s">
        <v>173</v>
      </c>
    </row>
    <row r="62" spans="1:8" s="11" customFormat="1" x14ac:dyDescent="0.2">
      <c r="A62" s="12" t="s">
        <v>128</v>
      </c>
      <c r="B62" s="20" t="s">
        <v>88</v>
      </c>
      <c r="C62" s="54" t="s">
        <v>108</v>
      </c>
      <c r="D62" s="97">
        <v>891.46666666666681</v>
      </c>
      <c r="E62" s="89">
        <v>0</v>
      </c>
      <c r="F62" s="89">
        <v>0</v>
      </c>
      <c r="G62" s="89">
        <v>0</v>
      </c>
      <c r="H62" s="54" t="s">
        <v>173</v>
      </c>
    </row>
    <row r="63" spans="1:8" s="11" customFormat="1" x14ac:dyDescent="0.2">
      <c r="A63" s="86" t="s">
        <v>4</v>
      </c>
      <c r="B63" s="57" t="s">
        <v>88</v>
      </c>
      <c r="C63" s="87" t="s">
        <v>108</v>
      </c>
      <c r="D63" s="98">
        <v>8</v>
      </c>
      <c r="E63" s="28">
        <v>0</v>
      </c>
      <c r="F63" s="28">
        <v>7303</v>
      </c>
      <c r="G63" s="28">
        <v>0</v>
      </c>
      <c r="H63" s="87" t="s">
        <v>173</v>
      </c>
    </row>
    <row r="64" spans="1:8" s="11" customFormat="1" x14ac:dyDescent="0.2">
      <c r="A64" s="12" t="s">
        <v>3</v>
      </c>
      <c r="B64" s="20" t="s">
        <v>88</v>
      </c>
      <c r="C64" s="54" t="s">
        <v>109</v>
      </c>
      <c r="D64" s="97">
        <v>4.5</v>
      </c>
      <c r="E64" s="89">
        <v>0</v>
      </c>
      <c r="F64" s="89">
        <v>1386</v>
      </c>
      <c r="G64" s="89">
        <v>0</v>
      </c>
      <c r="H64" s="54" t="s">
        <v>173</v>
      </c>
    </row>
    <row r="65" spans="1:8" s="11" customFormat="1" x14ac:dyDescent="0.2">
      <c r="A65" s="86" t="s">
        <v>127</v>
      </c>
      <c r="B65" s="57" t="s">
        <v>88</v>
      </c>
      <c r="C65" s="87" t="s">
        <v>109</v>
      </c>
      <c r="D65" s="98">
        <v>442.59999999999991</v>
      </c>
      <c r="E65" s="28">
        <v>0</v>
      </c>
      <c r="F65" s="28">
        <v>2182</v>
      </c>
      <c r="G65" s="28">
        <v>0</v>
      </c>
      <c r="H65" s="87" t="s">
        <v>173</v>
      </c>
    </row>
    <row r="66" spans="1:8" s="11" customFormat="1" x14ac:dyDescent="0.2">
      <c r="A66" s="12" t="s">
        <v>20</v>
      </c>
      <c r="B66" s="20" t="s">
        <v>88</v>
      </c>
      <c r="C66" s="54" t="s">
        <v>109</v>
      </c>
      <c r="D66" s="97">
        <v>208.9166666666666</v>
      </c>
      <c r="E66" s="89">
        <v>0</v>
      </c>
      <c r="F66" s="89">
        <v>0</v>
      </c>
      <c r="G66" s="89">
        <v>0</v>
      </c>
      <c r="H66" s="54" t="s">
        <v>173</v>
      </c>
    </row>
    <row r="67" spans="1:8" s="11" customFormat="1" x14ac:dyDescent="0.2">
      <c r="A67" s="86" t="s">
        <v>5</v>
      </c>
      <c r="B67" s="57" t="s">
        <v>88</v>
      </c>
      <c r="C67" s="87" t="s">
        <v>109</v>
      </c>
      <c r="D67" s="98">
        <v>6</v>
      </c>
      <c r="E67" s="28">
        <v>0</v>
      </c>
      <c r="F67" s="28">
        <v>0</v>
      </c>
      <c r="G67" s="28">
        <v>0</v>
      </c>
      <c r="H67" s="87" t="s">
        <v>173</v>
      </c>
    </row>
    <row r="68" spans="1:8" s="11" customFormat="1" x14ac:dyDescent="0.2">
      <c r="A68" s="12" t="s">
        <v>128</v>
      </c>
      <c r="B68" s="20" t="s">
        <v>88</v>
      </c>
      <c r="C68" s="54" t="s">
        <v>109</v>
      </c>
      <c r="D68" s="97">
        <v>2.25</v>
      </c>
      <c r="E68" s="89">
        <v>0</v>
      </c>
      <c r="F68" s="89">
        <v>0</v>
      </c>
      <c r="G68" s="89">
        <v>0</v>
      </c>
      <c r="H68" s="54" t="s">
        <v>173</v>
      </c>
    </row>
    <row r="69" spans="1:8" s="11" customFormat="1" x14ac:dyDescent="0.2">
      <c r="A69" s="86" t="s">
        <v>4</v>
      </c>
      <c r="B69" s="57" t="s">
        <v>88</v>
      </c>
      <c r="C69" s="87" t="s">
        <v>109</v>
      </c>
      <c r="D69" s="98">
        <v>75.116666666666674</v>
      </c>
      <c r="E69" s="28">
        <v>0</v>
      </c>
      <c r="F69" s="28">
        <v>46646</v>
      </c>
      <c r="G69" s="28">
        <v>0</v>
      </c>
      <c r="H69" s="87" t="s">
        <v>173</v>
      </c>
    </row>
    <row r="70" spans="1:8" s="11" customFormat="1" x14ac:dyDescent="0.2">
      <c r="A70" s="12" t="s">
        <v>155</v>
      </c>
      <c r="B70" s="20" t="s">
        <v>88</v>
      </c>
      <c r="C70" s="54" t="s">
        <v>109</v>
      </c>
      <c r="D70" s="97">
        <v>4.95</v>
      </c>
      <c r="E70" s="89">
        <v>0</v>
      </c>
      <c r="F70" s="89">
        <v>5842</v>
      </c>
      <c r="G70" s="89">
        <v>0</v>
      </c>
      <c r="H70" s="54" t="s">
        <v>173</v>
      </c>
    </row>
    <row r="71" spans="1:8" s="11" customFormat="1" x14ac:dyDescent="0.2">
      <c r="A71" s="86" t="s">
        <v>126</v>
      </c>
      <c r="B71" s="57" t="s">
        <v>91</v>
      </c>
      <c r="C71" s="87" t="s">
        <v>109</v>
      </c>
      <c r="D71" s="98">
        <v>258</v>
      </c>
      <c r="E71" s="28">
        <v>0</v>
      </c>
      <c r="F71" s="28">
        <v>102300</v>
      </c>
      <c r="G71" s="28">
        <v>0</v>
      </c>
      <c r="H71" s="87" t="s">
        <v>173</v>
      </c>
    </row>
    <row r="72" spans="1:8" s="11" customFormat="1" x14ac:dyDescent="0.2">
      <c r="A72" s="12" t="s">
        <v>17</v>
      </c>
      <c r="B72" s="20" t="s">
        <v>91</v>
      </c>
      <c r="C72" s="54" t="s">
        <v>109</v>
      </c>
      <c r="D72" s="97">
        <v>22.5</v>
      </c>
      <c r="E72" s="89">
        <v>0</v>
      </c>
      <c r="F72" s="89">
        <v>1100</v>
      </c>
      <c r="G72" s="89">
        <v>0</v>
      </c>
      <c r="H72" s="54" t="s">
        <v>173</v>
      </c>
    </row>
    <row r="73" spans="1:8" s="11" customFormat="1" x14ac:dyDescent="0.2">
      <c r="A73" s="86" t="s">
        <v>116</v>
      </c>
      <c r="B73" s="57" t="s">
        <v>89</v>
      </c>
      <c r="C73" s="87" t="s">
        <v>109</v>
      </c>
      <c r="D73" s="98">
        <v>20.75</v>
      </c>
      <c r="E73" s="28">
        <v>0</v>
      </c>
      <c r="F73" s="28">
        <v>0</v>
      </c>
      <c r="G73" s="28">
        <v>0</v>
      </c>
      <c r="H73" s="87" t="s">
        <v>173</v>
      </c>
    </row>
    <row r="74" spans="1:8" s="11" customFormat="1" x14ac:dyDescent="0.2">
      <c r="A74" s="12" t="s">
        <v>31</v>
      </c>
      <c r="B74" s="20" t="s">
        <v>89</v>
      </c>
      <c r="C74" s="54" t="s">
        <v>109</v>
      </c>
      <c r="D74" s="97">
        <v>170.5</v>
      </c>
      <c r="E74" s="89">
        <v>0</v>
      </c>
      <c r="F74" s="89">
        <v>0</v>
      </c>
      <c r="G74" s="89">
        <v>0</v>
      </c>
      <c r="H74" s="54" t="s">
        <v>173</v>
      </c>
    </row>
    <row r="75" spans="1:8" s="11" customFormat="1" x14ac:dyDescent="0.2">
      <c r="A75" s="86" t="s">
        <v>18</v>
      </c>
      <c r="B75" s="57" t="s">
        <v>89</v>
      </c>
      <c r="C75" s="87" t="s">
        <v>109</v>
      </c>
      <c r="D75" s="98">
        <v>152.36666666666667</v>
      </c>
      <c r="E75" s="28">
        <v>0</v>
      </c>
      <c r="F75" s="28">
        <v>0</v>
      </c>
      <c r="G75" s="28">
        <v>0</v>
      </c>
      <c r="H75" s="87" t="s">
        <v>173</v>
      </c>
    </row>
    <row r="76" spans="1:8" s="11" customFormat="1" x14ac:dyDescent="0.2">
      <c r="A76" s="12" t="s">
        <v>133</v>
      </c>
      <c r="B76" s="20" t="s">
        <v>89</v>
      </c>
      <c r="C76" s="54" t="s">
        <v>109</v>
      </c>
      <c r="D76" s="97">
        <v>54.866666666666674</v>
      </c>
      <c r="E76" s="89">
        <v>0</v>
      </c>
      <c r="F76" s="89">
        <v>0</v>
      </c>
      <c r="G76" s="89">
        <v>0</v>
      </c>
      <c r="H76" s="54" t="s">
        <v>173</v>
      </c>
    </row>
    <row r="77" spans="1:8" s="11" customFormat="1" x14ac:dyDescent="0.2">
      <c r="A77" s="86" t="s">
        <v>29</v>
      </c>
      <c r="B77" s="57" t="s">
        <v>89</v>
      </c>
      <c r="C77" s="87" t="s">
        <v>109</v>
      </c>
      <c r="D77" s="98">
        <v>5.0166666666666675</v>
      </c>
      <c r="E77" s="28">
        <v>0</v>
      </c>
      <c r="F77" s="28">
        <v>0</v>
      </c>
      <c r="G77" s="28">
        <v>0</v>
      </c>
      <c r="H77" s="87" t="s">
        <v>173</v>
      </c>
    </row>
    <row r="78" spans="1:8" s="11" customFormat="1" x14ac:dyDescent="0.2">
      <c r="A78" s="12" t="s">
        <v>168</v>
      </c>
      <c r="B78" s="20" t="s">
        <v>89</v>
      </c>
      <c r="C78" s="54" t="s">
        <v>109</v>
      </c>
      <c r="D78" s="97">
        <v>10.65</v>
      </c>
      <c r="E78" s="89">
        <v>0</v>
      </c>
      <c r="F78" s="89">
        <v>0</v>
      </c>
      <c r="G78" s="89">
        <v>0</v>
      </c>
      <c r="H78" s="54" t="s">
        <v>173</v>
      </c>
    </row>
    <row r="79" spans="1:8" s="11" customFormat="1" x14ac:dyDescent="0.2">
      <c r="A79" s="86" t="s">
        <v>125</v>
      </c>
      <c r="B79" s="57" t="s">
        <v>89</v>
      </c>
      <c r="C79" s="87" t="s">
        <v>109</v>
      </c>
      <c r="D79" s="98">
        <v>125.11666666666663</v>
      </c>
      <c r="E79" s="28">
        <v>0</v>
      </c>
      <c r="F79" s="28">
        <v>42330</v>
      </c>
      <c r="G79" s="28">
        <v>0</v>
      </c>
      <c r="H79" s="87" t="s">
        <v>173</v>
      </c>
    </row>
    <row r="80" spans="1:8" s="11" customFormat="1" x14ac:dyDescent="0.2">
      <c r="A80" s="12" t="s">
        <v>134</v>
      </c>
      <c r="B80" s="20" t="s">
        <v>89</v>
      </c>
      <c r="C80" s="54" t="s">
        <v>109</v>
      </c>
      <c r="D80" s="97">
        <v>9.7333333333333343</v>
      </c>
      <c r="E80" s="89">
        <v>0</v>
      </c>
      <c r="F80" s="89">
        <v>0</v>
      </c>
      <c r="G80" s="89">
        <v>0</v>
      </c>
      <c r="H80" s="54" t="s">
        <v>173</v>
      </c>
    </row>
    <row r="81" spans="1:8" s="11" customFormat="1" x14ac:dyDescent="0.2">
      <c r="A81" s="86" t="s">
        <v>19</v>
      </c>
      <c r="B81" s="57" t="s">
        <v>89</v>
      </c>
      <c r="C81" s="87" t="s">
        <v>109</v>
      </c>
      <c r="D81" s="98">
        <v>109.6</v>
      </c>
      <c r="E81" s="28">
        <v>0</v>
      </c>
      <c r="F81" s="28">
        <v>0</v>
      </c>
      <c r="G81" s="28">
        <v>0</v>
      </c>
      <c r="H81" s="87" t="s">
        <v>173</v>
      </c>
    </row>
    <row r="82" spans="1:8" s="11" customFormat="1" x14ac:dyDescent="0.2">
      <c r="A82" s="12" t="s">
        <v>169</v>
      </c>
      <c r="B82" s="20" t="s">
        <v>90</v>
      </c>
      <c r="C82" s="54" t="s">
        <v>109</v>
      </c>
      <c r="D82" s="97">
        <v>56.233333333333334</v>
      </c>
      <c r="E82" s="89">
        <v>0</v>
      </c>
      <c r="F82" s="89">
        <v>25536</v>
      </c>
      <c r="G82" s="89">
        <v>0</v>
      </c>
      <c r="H82" s="54" t="s">
        <v>173</v>
      </c>
    </row>
    <row r="83" spans="1:8" s="11" customFormat="1" x14ac:dyDescent="0.2">
      <c r="A83" s="86" t="s">
        <v>182</v>
      </c>
      <c r="B83" s="57" t="s">
        <v>90</v>
      </c>
      <c r="C83" s="87" t="s">
        <v>109</v>
      </c>
      <c r="D83" s="98">
        <v>4.666666666666667</v>
      </c>
      <c r="E83" s="28">
        <v>0</v>
      </c>
      <c r="F83" s="28">
        <v>0</v>
      </c>
      <c r="G83" s="28">
        <v>0</v>
      </c>
      <c r="H83" s="87" t="s">
        <v>173</v>
      </c>
    </row>
    <row r="84" spans="1:8" s="11" customFormat="1" x14ac:dyDescent="0.2">
      <c r="A84" s="12" t="s">
        <v>136</v>
      </c>
      <c r="B84" s="20" t="s">
        <v>90</v>
      </c>
      <c r="C84" s="54" t="s">
        <v>109</v>
      </c>
      <c r="D84" s="97">
        <v>27.333333333333336</v>
      </c>
      <c r="E84" s="89">
        <v>0</v>
      </c>
      <c r="F84" s="89">
        <v>10760</v>
      </c>
      <c r="G84" s="89">
        <v>0</v>
      </c>
      <c r="H84" s="54" t="s">
        <v>173</v>
      </c>
    </row>
    <row r="85" spans="1:8" s="11" customFormat="1" x14ac:dyDescent="0.2">
      <c r="A85" s="86" t="s">
        <v>174</v>
      </c>
      <c r="B85" s="57" t="s">
        <v>92</v>
      </c>
      <c r="C85" s="87" t="s">
        <v>109</v>
      </c>
      <c r="D85" s="98">
        <v>6.166666666666667</v>
      </c>
      <c r="E85" s="28">
        <v>0</v>
      </c>
      <c r="F85" s="28">
        <v>3240</v>
      </c>
      <c r="G85" s="28">
        <v>0</v>
      </c>
      <c r="H85" s="87" t="s">
        <v>173</v>
      </c>
    </row>
    <row r="86" spans="1:8" s="11" customFormat="1" x14ac:dyDescent="0.2">
      <c r="A86" s="12" t="s">
        <v>41</v>
      </c>
      <c r="B86" s="20" t="s">
        <v>92</v>
      </c>
      <c r="C86" s="54" t="s">
        <v>109</v>
      </c>
      <c r="D86" s="97">
        <v>96.533333333333346</v>
      </c>
      <c r="E86" s="89">
        <v>0</v>
      </c>
      <c r="F86" s="89">
        <v>41616</v>
      </c>
      <c r="G86" s="89">
        <v>0</v>
      </c>
      <c r="H86" s="54" t="s">
        <v>173</v>
      </c>
    </row>
    <row r="87" spans="1:8" s="11" customFormat="1" ht="13.5" thickBot="1" x14ac:dyDescent="0.25">
      <c r="A87" s="105" t="s">
        <v>58</v>
      </c>
      <c r="B87" s="106" t="s">
        <v>93</v>
      </c>
      <c r="C87" s="107" t="s">
        <v>109</v>
      </c>
      <c r="D87" s="121">
        <v>131.33333333333334</v>
      </c>
      <c r="E87" s="122">
        <v>0</v>
      </c>
      <c r="F87" s="122">
        <v>0</v>
      </c>
      <c r="G87" s="122">
        <v>0</v>
      </c>
      <c r="H87" s="107" t="s">
        <v>173</v>
      </c>
    </row>
    <row r="88" spans="1:8" s="11" customFormat="1" x14ac:dyDescent="0.2">
      <c r="A88" s="12" t="s">
        <v>3</v>
      </c>
      <c r="B88" s="20" t="s">
        <v>88</v>
      </c>
      <c r="C88" s="54" t="s">
        <v>108</v>
      </c>
      <c r="D88" s="97">
        <v>10.483333333333333</v>
      </c>
      <c r="E88" s="89">
        <v>0</v>
      </c>
      <c r="F88" s="89">
        <v>1808</v>
      </c>
      <c r="G88" s="89">
        <v>0</v>
      </c>
      <c r="H88" s="54" t="s">
        <v>179</v>
      </c>
    </row>
    <row r="89" spans="1:8" s="11" customFormat="1" x14ac:dyDescent="0.2">
      <c r="A89" s="86" t="s">
        <v>20</v>
      </c>
      <c r="B89" s="57" t="s">
        <v>88</v>
      </c>
      <c r="C89" s="87" t="s">
        <v>108</v>
      </c>
      <c r="D89" s="98">
        <v>1313.2499999999995</v>
      </c>
      <c r="E89" s="28">
        <v>0</v>
      </c>
      <c r="F89" s="28">
        <v>0</v>
      </c>
      <c r="G89" s="28">
        <v>0</v>
      </c>
      <c r="H89" s="87" t="s">
        <v>179</v>
      </c>
    </row>
    <row r="90" spans="1:8" s="11" customFormat="1" x14ac:dyDescent="0.2">
      <c r="A90" s="12" t="s">
        <v>128</v>
      </c>
      <c r="B90" s="20" t="s">
        <v>88</v>
      </c>
      <c r="C90" s="54" t="s">
        <v>108</v>
      </c>
      <c r="D90" s="97">
        <v>932.40000000000009</v>
      </c>
      <c r="E90" s="89">
        <v>0</v>
      </c>
      <c r="F90" s="89">
        <v>0</v>
      </c>
      <c r="G90" s="89">
        <v>0</v>
      </c>
      <c r="H90" s="54" t="s">
        <v>179</v>
      </c>
    </row>
    <row r="91" spans="1:8" s="11" customFormat="1" x14ac:dyDescent="0.2">
      <c r="A91" s="86" t="s">
        <v>3</v>
      </c>
      <c r="B91" s="57" t="s">
        <v>88</v>
      </c>
      <c r="C91" s="87" t="s">
        <v>109</v>
      </c>
      <c r="D91" s="98">
        <v>7.4833333333333325</v>
      </c>
      <c r="E91" s="28">
        <v>0</v>
      </c>
      <c r="F91" s="28">
        <v>0</v>
      </c>
      <c r="G91" s="28">
        <v>0</v>
      </c>
      <c r="H91" s="87" t="s">
        <v>179</v>
      </c>
    </row>
    <row r="92" spans="1:8" s="11" customFormat="1" x14ac:dyDescent="0.2">
      <c r="A92" s="12" t="s">
        <v>127</v>
      </c>
      <c r="B92" s="20" t="s">
        <v>88</v>
      </c>
      <c r="C92" s="54" t="s">
        <v>109</v>
      </c>
      <c r="D92" s="97">
        <v>761.56666666666683</v>
      </c>
      <c r="E92" s="89">
        <v>0</v>
      </c>
      <c r="F92" s="89">
        <v>0</v>
      </c>
      <c r="G92" s="89">
        <v>0</v>
      </c>
      <c r="H92" s="54" t="s">
        <v>179</v>
      </c>
    </row>
    <row r="93" spans="1:8" s="11" customFormat="1" x14ac:dyDescent="0.2">
      <c r="A93" s="86" t="s">
        <v>20</v>
      </c>
      <c r="B93" s="57" t="s">
        <v>88</v>
      </c>
      <c r="C93" s="87" t="s">
        <v>109</v>
      </c>
      <c r="D93" s="98">
        <v>247.66666666666669</v>
      </c>
      <c r="E93" s="28">
        <v>0</v>
      </c>
      <c r="F93" s="28">
        <v>0</v>
      </c>
      <c r="G93" s="28">
        <v>0</v>
      </c>
      <c r="H93" s="87" t="s">
        <v>179</v>
      </c>
    </row>
    <row r="94" spans="1:8" s="11" customFormat="1" x14ac:dyDescent="0.2">
      <c r="A94" s="12" t="s">
        <v>5</v>
      </c>
      <c r="B94" s="20" t="s">
        <v>88</v>
      </c>
      <c r="C94" s="54" t="s">
        <v>109</v>
      </c>
      <c r="D94" s="97">
        <v>11.666666666666668</v>
      </c>
      <c r="E94" s="89">
        <v>0</v>
      </c>
      <c r="F94" s="89">
        <v>0</v>
      </c>
      <c r="G94" s="89">
        <v>0</v>
      </c>
      <c r="H94" s="54" t="s">
        <v>179</v>
      </c>
    </row>
    <row r="95" spans="1:8" s="11" customFormat="1" x14ac:dyDescent="0.2">
      <c r="A95" s="86" t="s">
        <v>4</v>
      </c>
      <c r="B95" s="57" t="s">
        <v>88</v>
      </c>
      <c r="C95" s="87" t="s">
        <v>109</v>
      </c>
      <c r="D95" s="98">
        <v>82.383333333333354</v>
      </c>
      <c r="E95" s="28">
        <v>0</v>
      </c>
      <c r="F95" s="28">
        <v>48491</v>
      </c>
      <c r="G95" s="28">
        <v>0</v>
      </c>
      <c r="H95" s="87" t="s">
        <v>179</v>
      </c>
    </row>
    <row r="96" spans="1:8" s="11" customFormat="1" x14ac:dyDescent="0.2">
      <c r="A96" s="12" t="s">
        <v>155</v>
      </c>
      <c r="B96" s="20" t="s">
        <v>88</v>
      </c>
      <c r="C96" s="54" t="s">
        <v>109</v>
      </c>
      <c r="D96" s="97">
        <v>5.0666666666666664</v>
      </c>
      <c r="E96" s="89">
        <v>0</v>
      </c>
      <c r="F96" s="89">
        <v>8336</v>
      </c>
      <c r="G96" s="89">
        <v>0</v>
      </c>
      <c r="H96" s="54" t="s">
        <v>179</v>
      </c>
    </row>
    <row r="97" spans="1:8" s="11" customFormat="1" x14ac:dyDescent="0.2">
      <c r="A97" s="86" t="s">
        <v>181</v>
      </c>
      <c r="B97" s="57" t="s">
        <v>91</v>
      </c>
      <c r="C97" s="87" t="s">
        <v>109</v>
      </c>
      <c r="D97" s="98">
        <v>22.25</v>
      </c>
      <c r="E97" s="28">
        <v>0</v>
      </c>
      <c r="F97" s="28">
        <v>14769</v>
      </c>
      <c r="G97" s="28">
        <v>0</v>
      </c>
      <c r="H97" s="87" t="s">
        <v>179</v>
      </c>
    </row>
    <row r="98" spans="1:8" s="11" customFormat="1" x14ac:dyDescent="0.2">
      <c r="A98" s="12" t="s">
        <v>126</v>
      </c>
      <c r="B98" s="20" t="s">
        <v>91</v>
      </c>
      <c r="C98" s="54" t="s">
        <v>109</v>
      </c>
      <c r="D98" s="97">
        <v>252.08333333333331</v>
      </c>
      <c r="E98" s="89">
        <v>0</v>
      </c>
      <c r="F98" s="89">
        <v>103880</v>
      </c>
      <c r="G98" s="89">
        <v>0</v>
      </c>
      <c r="H98" s="54" t="s">
        <v>179</v>
      </c>
    </row>
    <row r="99" spans="1:8" s="11" customFormat="1" x14ac:dyDescent="0.2">
      <c r="A99" s="86" t="s">
        <v>132</v>
      </c>
      <c r="B99" s="57" t="s">
        <v>91</v>
      </c>
      <c r="C99" s="87" t="s">
        <v>109</v>
      </c>
      <c r="D99" s="98">
        <v>10.433333333333334</v>
      </c>
      <c r="E99" s="28">
        <v>0</v>
      </c>
      <c r="F99" s="28">
        <v>0</v>
      </c>
      <c r="G99" s="28">
        <v>0</v>
      </c>
      <c r="H99" s="87" t="s">
        <v>179</v>
      </c>
    </row>
    <row r="100" spans="1:8" s="11" customFormat="1" x14ac:dyDescent="0.2">
      <c r="A100" s="12" t="s">
        <v>180</v>
      </c>
      <c r="B100" s="20" t="s">
        <v>91</v>
      </c>
      <c r="C100" s="54" t="s">
        <v>109</v>
      </c>
      <c r="D100" s="97">
        <v>11.333333333333334</v>
      </c>
      <c r="E100" s="89">
        <v>0</v>
      </c>
      <c r="F100" s="89">
        <v>0</v>
      </c>
      <c r="G100" s="89">
        <v>0</v>
      </c>
      <c r="H100" s="54" t="s">
        <v>179</v>
      </c>
    </row>
    <row r="101" spans="1:8" s="11" customFormat="1" x14ac:dyDescent="0.2">
      <c r="A101" s="86" t="s">
        <v>116</v>
      </c>
      <c r="B101" s="57" t="s">
        <v>89</v>
      </c>
      <c r="C101" s="87" t="s">
        <v>109</v>
      </c>
      <c r="D101" s="98">
        <v>6.8333333333333339</v>
      </c>
      <c r="E101" s="28">
        <v>0</v>
      </c>
      <c r="F101" s="28">
        <v>0</v>
      </c>
      <c r="G101" s="28">
        <v>0</v>
      </c>
      <c r="H101" s="87" t="s">
        <v>179</v>
      </c>
    </row>
    <row r="102" spans="1:8" s="11" customFormat="1" x14ac:dyDescent="0.2">
      <c r="A102" s="12" t="s">
        <v>31</v>
      </c>
      <c r="B102" s="20" t="s">
        <v>89</v>
      </c>
      <c r="C102" s="54" t="s">
        <v>109</v>
      </c>
      <c r="D102" s="97">
        <v>162</v>
      </c>
      <c r="E102" s="89">
        <v>0</v>
      </c>
      <c r="F102" s="89">
        <v>0</v>
      </c>
      <c r="G102" s="89">
        <v>0</v>
      </c>
      <c r="H102" s="54" t="s">
        <v>179</v>
      </c>
    </row>
    <row r="103" spans="1:8" s="11" customFormat="1" x14ac:dyDescent="0.2">
      <c r="A103" s="86" t="s">
        <v>18</v>
      </c>
      <c r="B103" s="57" t="s">
        <v>89</v>
      </c>
      <c r="C103" s="87" t="s">
        <v>109</v>
      </c>
      <c r="D103" s="98">
        <v>167.4</v>
      </c>
      <c r="E103" s="28">
        <v>0</v>
      </c>
      <c r="F103" s="28">
        <v>0</v>
      </c>
      <c r="G103" s="28">
        <v>0</v>
      </c>
      <c r="H103" s="87" t="s">
        <v>179</v>
      </c>
    </row>
    <row r="104" spans="1:8" s="11" customFormat="1" x14ac:dyDescent="0.2">
      <c r="A104" s="12" t="s">
        <v>133</v>
      </c>
      <c r="B104" s="20" t="s">
        <v>89</v>
      </c>
      <c r="C104" s="54" t="s">
        <v>109</v>
      </c>
      <c r="D104" s="97">
        <v>5.4666666666666668</v>
      </c>
      <c r="E104" s="89">
        <v>0</v>
      </c>
      <c r="F104" s="89">
        <v>0</v>
      </c>
      <c r="G104" s="89">
        <v>0</v>
      </c>
      <c r="H104" s="54" t="s">
        <v>179</v>
      </c>
    </row>
    <row r="105" spans="1:8" s="11" customFormat="1" x14ac:dyDescent="0.2">
      <c r="A105" s="86" t="s">
        <v>29</v>
      </c>
      <c r="B105" s="57" t="s">
        <v>89</v>
      </c>
      <c r="C105" s="87" t="s">
        <v>109</v>
      </c>
      <c r="D105" s="98">
        <v>3.083333333333333</v>
      </c>
      <c r="E105" s="28">
        <v>0</v>
      </c>
      <c r="F105" s="28">
        <v>0</v>
      </c>
      <c r="G105" s="28">
        <v>0</v>
      </c>
      <c r="H105" s="87" t="s">
        <v>179</v>
      </c>
    </row>
    <row r="106" spans="1:8" s="11" customFormat="1" x14ac:dyDescent="0.2">
      <c r="A106" s="12" t="s">
        <v>168</v>
      </c>
      <c r="B106" s="20" t="s">
        <v>89</v>
      </c>
      <c r="C106" s="54" t="s">
        <v>109</v>
      </c>
      <c r="D106" s="97">
        <v>24.333333333333336</v>
      </c>
      <c r="E106" s="89">
        <v>0</v>
      </c>
      <c r="F106" s="89">
        <v>0</v>
      </c>
      <c r="G106" s="89">
        <v>0</v>
      </c>
      <c r="H106" s="54" t="s">
        <v>179</v>
      </c>
    </row>
    <row r="107" spans="1:8" s="11" customFormat="1" x14ac:dyDescent="0.2">
      <c r="A107" s="86" t="s">
        <v>125</v>
      </c>
      <c r="B107" s="57" t="s">
        <v>89</v>
      </c>
      <c r="C107" s="87" t="s">
        <v>109</v>
      </c>
      <c r="D107" s="98">
        <v>43.79999999999999</v>
      </c>
      <c r="E107" s="28">
        <v>0</v>
      </c>
      <c r="F107" s="28">
        <v>17025</v>
      </c>
      <c r="G107" s="28">
        <v>0</v>
      </c>
      <c r="H107" s="87" t="s">
        <v>179</v>
      </c>
    </row>
    <row r="108" spans="1:8" s="11" customFormat="1" x14ac:dyDescent="0.2">
      <c r="A108" s="12" t="s">
        <v>134</v>
      </c>
      <c r="B108" s="20" t="s">
        <v>89</v>
      </c>
      <c r="C108" s="54" t="s">
        <v>109</v>
      </c>
      <c r="D108" s="97">
        <v>11.766666666666667</v>
      </c>
      <c r="E108" s="89">
        <v>0</v>
      </c>
      <c r="F108" s="89">
        <v>0</v>
      </c>
      <c r="G108" s="89">
        <v>0</v>
      </c>
      <c r="H108" s="54" t="s">
        <v>179</v>
      </c>
    </row>
    <row r="109" spans="1:8" s="11" customFormat="1" x14ac:dyDescent="0.2">
      <c r="A109" s="86" t="s">
        <v>19</v>
      </c>
      <c r="B109" s="57" t="s">
        <v>89</v>
      </c>
      <c r="C109" s="87" t="s">
        <v>109</v>
      </c>
      <c r="D109" s="98">
        <v>113.88333333333333</v>
      </c>
      <c r="E109" s="28">
        <v>0</v>
      </c>
      <c r="F109" s="28">
        <v>0</v>
      </c>
      <c r="G109" s="28">
        <v>0</v>
      </c>
      <c r="H109" s="87" t="s">
        <v>179</v>
      </c>
    </row>
    <row r="110" spans="1:8" s="11" customFormat="1" x14ac:dyDescent="0.2">
      <c r="A110" s="12" t="s">
        <v>169</v>
      </c>
      <c r="B110" s="20" t="s">
        <v>90</v>
      </c>
      <c r="C110" s="54" t="s">
        <v>109</v>
      </c>
      <c r="D110" s="97">
        <v>58.633333333333326</v>
      </c>
      <c r="E110" s="89">
        <v>0</v>
      </c>
      <c r="F110" s="89">
        <v>29219</v>
      </c>
      <c r="G110" s="89">
        <v>0</v>
      </c>
      <c r="H110" s="54" t="s">
        <v>179</v>
      </c>
    </row>
    <row r="111" spans="1:8" s="11" customFormat="1" x14ac:dyDescent="0.2">
      <c r="A111" s="86" t="s">
        <v>136</v>
      </c>
      <c r="B111" s="57" t="s">
        <v>90</v>
      </c>
      <c r="C111" s="87" t="s">
        <v>109</v>
      </c>
      <c r="D111" s="98">
        <v>27.333333333333332</v>
      </c>
      <c r="E111" s="28">
        <v>0</v>
      </c>
      <c r="F111" s="28">
        <v>10560</v>
      </c>
      <c r="G111" s="28">
        <v>0</v>
      </c>
      <c r="H111" s="87" t="s">
        <v>179</v>
      </c>
    </row>
    <row r="112" spans="1:8" s="11" customFormat="1" x14ac:dyDescent="0.2">
      <c r="A112" s="12" t="s">
        <v>41</v>
      </c>
      <c r="B112" s="20" t="s">
        <v>92</v>
      </c>
      <c r="C112" s="54" t="s">
        <v>109</v>
      </c>
      <c r="D112" s="97">
        <v>166.86666666666667</v>
      </c>
      <c r="E112" s="89">
        <v>0</v>
      </c>
      <c r="F112" s="89">
        <v>43177</v>
      </c>
      <c r="G112" s="89">
        <v>0</v>
      </c>
      <c r="H112" s="54" t="s">
        <v>179</v>
      </c>
    </row>
    <row r="113" spans="1:8" s="11" customFormat="1" ht="13.5" thickBot="1" x14ac:dyDescent="0.25">
      <c r="A113" s="105" t="s">
        <v>28</v>
      </c>
      <c r="B113" s="106" t="s">
        <v>92</v>
      </c>
      <c r="C113" s="107" t="s">
        <v>109</v>
      </c>
      <c r="D113" s="121">
        <v>9.4</v>
      </c>
      <c r="E113" s="122">
        <v>0</v>
      </c>
      <c r="F113" s="122">
        <v>2311</v>
      </c>
      <c r="G113" s="122">
        <v>0</v>
      </c>
      <c r="H113" s="107" t="s">
        <v>179</v>
      </c>
    </row>
    <row r="114" spans="1:8" s="11" customFormat="1" x14ac:dyDescent="0.2">
      <c r="A114" s="12"/>
      <c r="B114" s="48"/>
      <c r="C114" s="123"/>
      <c r="D114" s="126"/>
      <c r="E114" s="32"/>
      <c r="F114" s="32"/>
      <c r="G114" s="32"/>
      <c r="H114" s="123"/>
    </row>
    <row r="115" spans="1:8" x14ac:dyDescent="0.2">
      <c r="A115" s="25" t="s">
        <v>131</v>
      </c>
    </row>
  </sheetData>
  <phoneticPr fontId="5" type="noConversion"/>
  <pageMargins left="0.75" right="0.75" top="1" bottom="1" header="0" footer="0"/>
  <pageSetup scale="4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Resumen</vt:lpstr>
      <vt:lpstr>VLOSREG</vt:lpstr>
      <vt:lpstr>PAXREG</vt:lpstr>
      <vt:lpstr>CARGREG</vt:lpstr>
      <vt:lpstr>OPREG</vt:lpstr>
      <vt:lpstr>VLOSFLET</vt:lpstr>
      <vt:lpstr>PAXFLET</vt:lpstr>
      <vt:lpstr>CARGFLET</vt:lpstr>
      <vt:lpstr>OPFLET</vt:lpstr>
      <vt:lpstr>CARGFLET!Área_de_impresión</vt:lpstr>
      <vt:lpstr>CARGREG!Área_de_impresión</vt:lpstr>
      <vt:lpstr>OPFLET!Área_de_impresión</vt:lpstr>
      <vt:lpstr>OPREG!Área_de_impresión</vt:lpstr>
      <vt:lpstr>PAXFLET!Área_de_impresión</vt:lpstr>
      <vt:lpstr>PAXREG!Área_de_impresión</vt:lpstr>
      <vt:lpstr>VLOSFLET!Área_de_impresión</vt:lpstr>
      <vt:lpstr>VLOSREG!Área_de_impresión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2021-02-16T03:08:30Z</cp:lastPrinted>
  <dcterms:created xsi:type="dcterms:W3CDTF">2005-04-25T18:34:12Z</dcterms:created>
  <dcterms:modified xsi:type="dcterms:W3CDTF">2021-05-22T03:34:42Z</dcterms:modified>
</cp:coreProperties>
</file>