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0" windowWidth="19320" windowHeight="13740" tabRatio="601" activeTab="0"/>
  </bookViews>
  <sheets>
    <sheet name="Forma E-7" sheetId="1" r:id="rId1"/>
    <sheet name="Hoja1" sheetId="2" r:id="rId2"/>
  </sheets>
  <definedNames>
    <definedName name="_xlnm.Print_Area" localSheetId="0">'Forma E-7'!$A$15:$J$361</definedName>
    <definedName name="_xlnm.Print_Titles" localSheetId="0">'Forma E-7'!$1:$14</definedName>
  </definedNames>
  <calcPr fullCalcOnLoad="1" fullPrecision="0"/>
</workbook>
</file>

<file path=xl/sharedStrings.xml><?xml version="1.0" encoding="utf-8"?>
<sst xmlns="http://schemas.openxmlformats.org/spreadsheetml/2006/main" count="647" uniqueCount="433">
  <si>
    <t>SECRETARIA DE COMUNICACIONES Y TRANSPORTES</t>
  </si>
  <si>
    <t>DIRECCION GENERAL DE CARRETERAS FEDERALES</t>
  </si>
  <si>
    <t>RELACION DE CONCEPTOS DE TRABAJO Y CANTIDADES DE OBRA</t>
  </si>
  <si>
    <t>PARA EXPRESION DE PRECIOS UNITARIOS Y MONTO TOTAL DE PROPOSICION</t>
  </si>
  <si>
    <t>OBRA :</t>
  </si>
  <si>
    <t>No.</t>
  </si>
  <si>
    <t>INCISO</t>
  </si>
  <si>
    <t>DESCRIPCION</t>
  </si>
  <si>
    <t>CANTIDAD</t>
  </si>
  <si>
    <t>UNIDAD</t>
  </si>
  <si>
    <t>IMPORTE</t>
  </si>
  <si>
    <t/>
  </si>
  <si>
    <t>TERRACERIAS 3.01.01</t>
  </si>
  <si>
    <t>009C</t>
  </si>
  <si>
    <t>DESMONTE</t>
  </si>
  <si>
    <t>009C02</t>
  </si>
  <si>
    <t>Desmonte por unidad de obra terminada (inciso 022-H.02)</t>
  </si>
  <si>
    <t>ha</t>
  </si>
  <si>
    <t>009D</t>
  </si>
  <si>
    <t>CORTES</t>
  </si>
  <si>
    <t>009D04</t>
  </si>
  <si>
    <t>Despalmes, desperdiciando el material, por unidad de obra terminada (inciso 3.01.01.003-H.03):</t>
  </si>
  <si>
    <t>009D04a</t>
  </si>
  <si>
    <t>m3</t>
  </si>
  <si>
    <t>009D04b</t>
  </si>
  <si>
    <t>009D06</t>
  </si>
  <si>
    <t>Cuando el material se utilice para la formación de terraplenes.</t>
  </si>
  <si>
    <t>009F</t>
  </si>
  <si>
    <t>TERRAPLENES</t>
  </si>
  <si>
    <t>009F09</t>
  </si>
  <si>
    <t>Compactación, por unidad de obra terminada (inciso 005-H.09) :</t>
  </si>
  <si>
    <t>009F09a</t>
  </si>
  <si>
    <t>Del terreno natural en el área de desplante de los terraplenes :</t>
  </si>
  <si>
    <t>009F09a02</t>
  </si>
  <si>
    <t>Para noventa por ciento (90%)</t>
  </si>
  <si>
    <t>Para noventa y cinco por ciento (95%)</t>
  </si>
  <si>
    <t>009F11</t>
  </si>
  <si>
    <t>Formación y compactación, por unidad de obra terminada (inciso 005-H.11) :</t>
  </si>
  <si>
    <t>009F11a</t>
  </si>
  <si>
    <t>009F11a02</t>
  </si>
  <si>
    <t>009F11a03</t>
  </si>
  <si>
    <t>Para noventa y cinco por ciento (95%), en capa subyacente.</t>
  </si>
  <si>
    <t>009F11a04</t>
  </si>
  <si>
    <t>009F20</t>
  </si>
  <si>
    <t>009H</t>
  </si>
  <si>
    <t>CANALES</t>
  </si>
  <si>
    <t>009H03e</t>
  </si>
  <si>
    <t>Excavación para canales y contracunetas, por unidad de obra terminada (párrafo 007-H.01.E)</t>
  </si>
  <si>
    <t>009H03e01</t>
  </si>
  <si>
    <t>Excavación para canales de entrada y salida de obras de drenaje.</t>
  </si>
  <si>
    <t>OBRAS DE DRENAJE 3.01.02</t>
  </si>
  <si>
    <t>047C</t>
  </si>
  <si>
    <t>EXCAVACIÓN PARA ESTRUCTURAS</t>
  </si>
  <si>
    <t>047C02h</t>
  </si>
  <si>
    <t>Excavado, por unidad de obra terminada,  cualesquiera que sean su clasificación y profundidad (párrafo 022-H.01.e)</t>
  </si>
  <si>
    <t>047D</t>
  </si>
  <si>
    <t>RELLENOS</t>
  </si>
  <si>
    <t>047D02</t>
  </si>
  <si>
    <t>Rellenos (Inciso 3.01.02.023-H.01):</t>
  </si>
  <si>
    <t>047D02d</t>
  </si>
  <si>
    <t>Para la protección de las obras de drenaje, por unidad de obra terminada  (Párrafo 023-H.01.d)</t>
  </si>
  <si>
    <t>047G</t>
  </si>
  <si>
    <t>CONCRETO HIDRÁULICO.</t>
  </si>
  <si>
    <t>047G11</t>
  </si>
  <si>
    <t>047G11a</t>
  </si>
  <si>
    <t>Simple, colado en seco:</t>
  </si>
  <si>
    <t>047H</t>
  </si>
  <si>
    <t>ACERO PARA CONCRETO HIDRÁULICO.</t>
  </si>
  <si>
    <t>047H04</t>
  </si>
  <si>
    <t>Acero de refuerzo, por unidad de obra terminada (inc. 3.01.02.027-H.03):</t>
  </si>
  <si>
    <t>047H04a</t>
  </si>
  <si>
    <t>Varillas de límite elástico igual o mayor de 4,000 kg/cm²</t>
  </si>
  <si>
    <t>kg</t>
  </si>
  <si>
    <t>m2</t>
  </si>
  <si>
    <t>m</t>
  </si>
  <si>
    <t>pza</t>
  </si>
  <si>
    <t>047Y</t>
  </si>
  <si>
    <t>TRABAJOS DIVERSOS</t>
  </si>
  <si>
    <t>047Y02</t>
  </si>
  <si>
    <t>047Y02b</t>
  </si>
  <si>
    <t>047Y06</t>
  </si>
  <si>
    <t>Lavaderos por unidad de obra terminada, (inciso 044-H.05):</t>
  </si>
  <si>
    <t>047A1</t>
  </si>
  <si>
    <t>PLANTACION DE ESPECIES VEGETALES</t>
  </si>
  <si>
    <t>047A108</t>
  </si>
  <si>
    <t>047A108a</t>
  </si>
  <si>
    <t>Arboles:</t>
  </si>
  <si>
    <t>Planta</t>
  </si>
  <si>
    <t>PAVIMENTOS 3.01.03</t>
  </si>
  <si>
    <t>086E</t>
  </si>
  <si>
    <t>SUB-BASES Y BASES.</t>
  </si>
  <si>
    <t>086E05</t>
  </si>
  <si>
    <t>086E05b</t>
  </si>
  <si>
    <t>Base:</t>
  </si>
  <si>
    <t>086G</t>
  </si>
  <si>
    <t>MATERIALES ASFALTICOS</t>
  </si>
  <si>
    <t>086G07</t>
  </si>
  <si>
    <t>086G07c</t>
  </si>
  <si>
    <t>Emulsiones asfálticas:</t>
  </si>
  <si>
    <t>086G07c02</t>
  </si>
  <si>
    <t>Empleadas en riegos:</t>
  </si>
  <si>
    <t>086G07c02a</t>
  </si>
  <si>
    <t>Emulsión catiónica en riego de impregnación.</t>
  </si>
  <si>
    <t>lt</t>
  </si>
  <si>
    <t>086G07c02b</t>
  </si>
  <si>
    <t>Emulsión catiónica en riego de liga</t>
  </si>
  <si>
    <t>086G08</t>
  </si>
  <si>
    <t>086G08a</t>
  </si>
  <si>
    <t>Cemento asfáltico AC-20  o  similar.</t>
  </si>
  <si>
    <t>086G09</t>
  </si>
  <si>
    <t>Aditivos, por unidad de obra terminada (inciso 076-H.08)</t>
  </si>
  <si>
    <t>086G09b</t>
  </si>
  <si>
    <t>Para mezclas asfálticas en caliente</t>
  </si>
  <si>
    <t>Monto de esta hoja :</t>
  </si>
  <si>
    <t>086I</t>
  </si>
  <si>
    <t>RIEGO DE IMPREGNACION</t>
  </si>
  <si>
    <t>086I02</t>
  </si>
  <si>
    <t>Barrido de la superficie por tratar (inciso 078-H.01).</t>
  </si>
  <si>
    <t>086L</t>
  </si>
  <si>
    <t>CARPETAS DE CONCRETO ASFALTICO</t>
  </si>
  <si>
    <t>086L03</t>
  </si>
  <si>
    <t>086L03a</t>
  </si>
  <si>
    <t>Compactada al noventa y cinco por ciento (95%):</t>
  </si>
  <si>
    <t>Monto Total acumulado :</t>
  </si>
  <si>
    <t>Nombre de la empresa o persona física</t>
  </si>
  <si>
    <t>Nombre y cargo del signatario</t>
  </si>
  <si>
    <t>Firma</t>
  </si>
  <si>
    <t>Monto total con I.V.A. :</t>
  </si>
  <si>
    <t>047Y06b</t>
  </si>
  <si>
    <t>047Y12</t>
  </si>
  <si>
    <t>047Y05a</t>
  </si>
  <si>
    <t>047Y05a06</t>
  </si>
  <si>
    <t>Con concreto hidráulico simple de f'c=150 kg/cm2.</t>
  </si>
  <si>
    <t>047Y02b01</t>
  </si>
  <si>
    <t>De f'c=150 kg/cm2, de 145 cm2 de sección, (bordillo de 15 cm de base mayor, 14 de base menor y 10 cm de altura).</t>
  </si>
  <si>
    <t>PRECIO UNITARIO</t>
  </si>
  <si>
    <t>Con letra</t>
  </si>
  <si>
    <t>Con Número</t>
  </si>
  <si>
    <t>PUENTES Y PASOS A DESNIVEL</t>
  </si>
  <si>
    <t>047G11a10</t>
  </si>
  <si>
    <t>Varillas de límite elástico igual o mayor de 4,000 kg/cm².</t>
  </si>
  <si>
    <t>Superestructura.</t>
  </si>
  <si>
    <t>Concreto hidráulico, por unidad de obra terminada. (inc. 3.01.02.026-H.10):</t>
  </si>
  <si>
    <t>047G11a11</t>
  </si>
  <si>
    <t>De f'c= 250 kg/cm², en losa y diafragmas.</t>
  </si>
  <si>
    <t>047G11a12</t>
  </si>
  <si>
    <t>De f'c= 250 kg/cm², en guarnición y remate de parapeto.</t>
  </si>
  <si>
    <t>047G12</t>
  </si>
  <si>
    <t>047G12a</t>
  </si>
  <si>
    <t>Metálicas:</t>
  </si>
  <si>
    <t>047G12a01</t>
  </si>
  <si>
    <t>De acero estructural A-36.</t>
  </si>
  <si>
    <t>047G12b</t>
  </si>
  <si>
    <t>No metálicas:</t>
  </si>
  <si>
    <t>047G12b02</t>
  </si>
  <si>
    <t>De cartón asfaltado de 4cm de espesor</t>
  </si>
  <si>
    <t>047G12b04</t>
  </si>
  <si>
    <t>De Sikaflex 1-A o similar de 4 cm de espesor</t>
  </si>
  <si>
    <t>dm2</t>
  </si>
  <si>
    <t>047G17</t>
  </si>
  <si>
    <t>Acero de refuerzo, por unidad de obra terminada. (inciso 3.01.02.027-H.03):</t>
  </si>
  <si>
    <t>047H05</t>
  </si>
  <si>
    <t>047H05b</t>
  </si>
  <si>
    <t>Torones de 1.27 cm de diámetro, LR&gt; = 19,000 kg/cm².</t>
  </si>
  <si>
    <t>047H05c</t>
  </si>
  <si>
    <t>047J</t>
  </si>
  <si>
    <t>ESTRUCTURAS DE CONCRETO PRESFORZADO</t>
  </si>
  <si>
    <t>047J04</t>
  </si>
  <si>
    <t>Por volumen del concreto, fabricada y montada:</t>
  </si>
  <si>
    <t>047J05</t>
  </si>
  <si>
    <t>dm3</t>
  </si>
  <si>
    <t>047T</t>
  </si>
  <si>
    <t>ESTRUCTURAS DE ACERO</t>
  </si>
  <si>
    <t>047T04</t>
  </si>
  <si>
    <t>047T04c</t>
  </si>
  <si>
    <t>Estructuras soldadas:</t>
  </si>
  <si>
    <t>Del banco seleccionado por el contratista.</t>
  </si>
  <si>
    <t>Accesos</t>
  </si>
  <si>
    <t>Formación y compactación por unidad de obra terminada:</t>
  </si>
  <si>
    <t>009F11d</t>
  </si>
  <si>
    <t>009F11d03</t>
  </si>
  <si>
    <t>CONCRETO HIDRAULICO</t>
  </si>
  <si>
    <t>Concreto hidráulico por unidad de obra terminada (inciso 026-H.10):</t>
  </si>
  <si>
    <t>047G11a14</t>
  </si>
  <si>
    <t>De f'c= 250 kg/cm², en guarnición</t>
  </si>
  <si>
    <t>TRABAJOS DIVERSOS:</t>
  </si>
  <si>
    <t>Lavaderos (inciso 044-H.05):</t>
  </si>
  <si>
    <t>Sub-bases o bases, por unidad de obra terminada (inciso (074-H.04):</t>
  </si>
  <si>
    <t>Subestructura.</t>
  </si>
  <si>
    <t>086E05b01</t>
  </si>
  <si>
    <t>047G11a08</t>
  </si>
  <si>
    <r>
      <t xml:space="preserve">Excavaciones por unidad de obra terminada (inciso 003-H.04 y </t>
    </r>
    <r>
      <rPr>
        <b/>
        <sz val="9"/>
        <rFont val="Arial"/>
        <family val="2"/>
      </rPr>
      <t>EP-01</t>
    </r>
    <r>
      <rPr>
        <sz val="9"/>
        <rFont val="Arial"/>
        <family val="2"/>
      </rPr>
      <t>):</t>
    </r>
  </si>
  <si>
    <t>En cortes.</t>
  </si>
  <si>
    <t>Para desplante de terraplen.</t>
  </si>
  <si>
    <t>CARRETERA</t>
  </si>
  <si>
    <t xml:space="preserve">TRAMO </t>
  </si>
  <si>
    <t>047G11a03</t>
  </si>
  <si>
    <t>De f'c= 150 kg/cm²</t>
  </si>
  <si>
    <t>Guarniciones de concreto hidráulico, por unidad de obra terminada (inc.044-H.01):</t>
  </si>
  <si>
    <t>086E05b01b</t>
  </si>
  <si>
    <t>Cemento asfático empleado en mezclas asfálticas, por unidad de obra terminada.</t>
  </si>
  <si>
    <t>De f'c= 250 kg/cm², en cabezal, bancos, ménsulas y topes (de caballetes, estribos y pilas)</t>
  </si>
  <si>
    <t>Acero de refuerzo, por unidad de obra terminada. (inciso 027-H.03):</t>
  </si>
  <si>
    <t>047H04a01</t>
  </si>
  <si>
    <t>047H04a02</t>
  </si>
  <si>
    <t>047H06a01</t>
  </si>
  <si>
    <t>047H06a02</t>
  </si>
  <si>
    <t>Estructuras fabricadas y montadas por unidad de obra terminada  (inc.039-H.03):</t>
  </si>
  <si>
    <t>086L03a02</t>
  </si>
  <si>
    <t>047T04c03</t>
  </si>
  <si>
    <t>Trabes pretensadas de f´c=400 kg/cm2</t>
  </si>
  <si>
    <t>047Y05</t>
  </si>
  <si>
    <t>Recubrimiento de cunetas y contracunetas (inciso 044-H.04)</t>
  </si>
  <si>
    <t>De concreto hidráulico simple de f'c=150 kg/cm2, por unidad de obra terminada.</t>
  </si>
  <si>
    <t>009D06e</t>
  </si>
  <si>
    <t>Abriendo cajas para desplante de terraplenes:</t>
  </si>
  <si>
    <t>009D06e01</t>
  </si>
  <si>
    <t>009F09b</t>
  </si>
  <si>
    <t>De la cama de los cortes en que no se haya ordenado excavación adicional:</t>
  </si>
  <si>
    <t>009F09b03</t>
  </si>
  <si>
    <t>009F11c</t>
  </si>
  <si>
    <t>De terraplenes de relleno para formar la subrasante en los cortes en que se haya ordenado excavación adicional (inciso 005-H.11):  incluye préstamo de banco y acarreos.</t>
  </si>
  <si>
    <t>009F11c04</t>
  </si>
  <si>
    <t>047G11a01</t>
  </si>
  <si>
    <t>De f'c= 100 kg/cm², en plantilla</t>
  </si>
  <si>
    <t>De f'c= 250 kg/cm², en zapatas.</t>
  </si>
  <si>
    <t>047G11a07</t>
  </si>
  <si>
    <t>086E05b02</t>
  </si>
  <si>
    <t>Compactada al cien por ciento (100%):</t>
  </si>
  <si>
    <t>086E05b02b</t>
  </si>
  <si>
    <t>Hidráulica, del banco seleccionado por el contratista.</t>
  </si>
  <si>
    <t>De la región con altura de 0.70 a 1.50  m.</t>
  </si>
  <si>
    <t>047A108a02</t>
  </si>
  <si>
    <t>Juntas de dilatación, por unidad de obra terminada (iInc. 3.01.02.026-H.11):</t>
  </si>
  <si>
    <t xml:space="preserve">Acero de presfuerzo, por unidad de obra terminada. (Inc. 3.01.02.027-H.04) </t>
  </si>
  <si>
    <t>Concreto hidráulico, por unidad de obra terminada. (Inc. 3.01.02.026-H.10):</t>
  </si>
  <si>
    <t>De concreto hidráulico simple de f'c=150 kg/cm2, PUOT</t>
  </si>
  <si>
    <t>047J04c</t>
  </si>
  <si>
    <t>047J04c02</t>
  </si>
  <si>
    <t>047J04c02a</t>
  </si>
  <si>
    <t>047J04c02b</t>
  </si>
  <si>
    <r>
      <t>Estructuras de concreto presforzado, por unidad de obrra terminada (inciso 3.01.02.029-H.03</t>
    </r>
    <r>
      <rPr>
        <sz val="9"/>
        <rFont val="Arial"/>
        <family val="2"/>
      </rPr>
      <t>):</t>
    </r>
  </si>
  <si>
    <t>047Y14a</t>
  </si>
  <si>
    <r>
      <t>Materiales asfálticos, por unidad de obra terminada (inc. 076-H.05</t>
    </r>
    <r>
      <rPr>
        <sz val="9"/>
        <rFont val="Arial"/>
        <family val="2"/>
      </rPr>
      <t>):</t>
    </r>
  </si>
  <si>
    <t>047G11a04</t>
  </si>
  <si>
    <t>De f'c= 200 kg/cm²</t>
  </si>
  <si>
    <t>SEÑALAMIENTO</t>
  </si>
  <si>
    <t>047W</t>
  </si>
  <si>
    <t>Recubrimiento con pintura</t>
  </si>
  <si>
    <t>047W03</t>
  </si>
  <si>
    <t>Recubrimiento de superficies, por unidad de obra terminada :</t>
  </si>
  <si>
    <t>047W03f</t>
  </si>
  <si>
    <t>047Y17</t>
  </si>
  <si>
    <t>047Y17a</t>
  </si>
  <si>
    <t>047Y17b04</t>
  </si>
  <si>
    <t>SR-9,  Velocidad:</t>
  </si>
  <si>
    <t>047Y17c03</t>
  </si>
  <si>
    <t>047Y17e05</t>
  </si>
  <si>
    <t>047Y17e05a01</t>
  </si>
  <si>
    <t>047Y17e05a02</t>
  </si>
  <si>
    <t>047Y17b</t>
  </si>
  <si>
    <t>Señales restrictivas:</t>
  </si>
  <si>
    <t>047Y17c</t>
  </si>
  <si>
    <t>Señales informativas :</t>
  </si>
  <si>
    <t>En cortes y adicionales abajo de la subrasante:</t>
  </si>
  <si>
    <t>009D06a</t>
  </si>
  <si>
    <t xml:space="preserve">009D06a01 </t>
  </si>
  <si>
    <t>009F10</t>
  </si>
  <si>
    <t>Recompactación :</t>
  </si>
  <si>
    <t>009F10a</t>
  </si>
  <si>
    <t>Excavación, acamellonado, tendido y compactado para construir la capa subrasante en zonas de cortes, por unidad de obra terminada.</t>
  </si>
  <si>
    <t>009F10a3</t>
  </si>
  <si>
    <t xml:space="preserve">Para cien por ciento (100%) </t>
  </si>
  <si>
    <t>047M</t>
  </si>
  <si>
    <t>SUBDRENES</t>
  </si>
  <si>
    <t>047M02</t>
  </si>
  <si>
    <t>Excavación de los subdrenes en zanja :</t>
  </si>
  <si>
    <t>047M02a</t>
  </si>
  <si>
    <t>Excavado, por unidad de obra terminada, cualesquiera que sean su clasificación y profundidad (párrafo 022-H.01.e)</t>
  </si>
  <si>
    <t>047M13</t>
  </si>
  <si>
    <t>Tubos perforados, por unidad de obra terminada (inciso 032-H.11) :</t>
  </si>
  <si>
    <t>047M13b</t>
  </si>
  <si>
    <t>De concreto hidráulico:</t>
  </si>
  <si>
    <t>047M13b01</t>
  </si>
  <si>
    <t>De 15 cm de diámetro</t>
  </si>
  <si>
    <t>047M15</t>
  </si>
  <si>
    <t>Materiales de filtro en subdrenes, por unidad de obra terminada</t>
  </si>
  <si>
    <t>047M16</t>
  </si>
  <si>
    <t>Pozos de visita para subdrenes, por unidad de obra terminada</t>
  </si>
  <si>
    <t>Compactada al cien por ciento (100%)</t>
  </si>
  <si>
    <t>086E05b02a</t>
  </si>
  <si>
    <t>047D02c</t>
  </si>
  <si>
    <t>De excavaciones para estructuras, por unidad de obra terminada.</t>
  </si>
  <si>
    <t>De f'c= 250 kg/cm², en cuerpo de pilas,estribos y caballetes.</t>
  </si>
  <si>
    <t>047W03d01</t>
  </si>
  <si>
    <t>047W03d01a</t>
  </si>
  <si>
    <t>047W03d01b</t>
  </si>
  <si>
    <t>047W03d05</t>
  </si>
  <si>
    <t>047W03d05b</t>
  </si>
  <si>
    <t>Señales preventivas :</t>
  </si>
  <si>
    <t>047Y17c03l</t>
  </si>
  <si>
    <t>047Y17e04</t>
  </si>
  <si>
    <t>OD-6, Indicadores de alineamiento:</t>
  </si>
  <si>
    <t>047Y17e04c</t>
  </si>
  <si>
    <t>Delineadores de PVC retractiles, con reflejante color amarillo.</t>
  </si>
  <si>
    <t>047Y17e05a</t>
  </si>
  <si>
    <t>Con reflejante en 1 (una) cara, por unidad de obra terminada :</t>
  </si>
  <si>
    <r>
      <t xml:space="preserve">: </t>
    </r>
    <r>
      <rPr>
        <sz val="9"/>
        <rFont val="Arial"/>
        <family val="2"/>
      </rPr>
      <t>LEON - AGUASCALIENTES</t>
    </r>
  </si>
  <si>
    <r>
      <t xml:space="preserve">: </t>
    </r>
    <r>
      <rPr>
        <sz val="9"/>
        <rFont val="Arial"/>
        <family val="2"/>
      </rPr>
      <t xml:space="preserve">LEON - </t>
    </r>
    <r>
      <rPr>
        <sz val="9"/>
        <rFont val="Arial"/>
        <family val="2"/>
      </rPr>
      <t>LAGOS DE MORENO</t>
    </r>
  </si>
  <si>
    <r>
      <t xml:space="preserve">  Km </t>
    </r>
    <r>
      <rPr>
        <b/>
        <sz val="9"/>
        <rFont val="Arial"/>
        <family val="2"/>
      </rPr>
      <t>35+000</t>
    </r>
    <r>
      <rPr>
        <b/>
        <sz val="9"/>
        <rFont val="Arial"/>
        <family val="2"/>
      </rPr>
      <t xml:space="preserve"> al Km </t>
    </r>
    <r>
      <rPr>
        <b/>
        <sz val="9"/>
        <rFont val="Arial"/>
        <family val="2"/>
      </rPr>
      <t>40+400</t>
    </r>
  </si>
  <si>
    <t>009D06a02</t>
  </si>
  <si>
    <t>Cuando el material se desperdicie</t>
  </si>
  <si>
    <t>009F11c03</t>
  </si>
  <si>
    <t>Para noventa y cinco por ciento (95%).</t>
  </si>
  <si>
    <t>Para cien por ciento (100%) en capa de subrasante.</t>
  </si>
  <si>
    <t>009F24</t>
  </si>
  <si>
    <t>Formación de los pedraplenes en relleno de cajas, por unidad</t>
  </si>
  <si>
    <t>047G11a02</t>
  </si>
  <si>
    <t>De f'c= 100 kg/cm²</t>
  </si>
  <si>
    <t>047X</t>
  </si>
  <si>
    <t>DEMOLICIONES</t>
  </si>
  <si>
    <t>047X01</t>
  </si>
  <si>
    <t>Demoliciones, por unidad de obra terminada (inciso 044-H.01) :</t>
  </si>
  <si>
    <t>047X01c</t>
  </si>
  <si>
    <t>De concreto hidráulico :</t>
  </si>
  <si>
    <t>047X01c01</t>
  </si>
  <si>
    <t>Simple</t>
  </si>
  <si>
    <t>047Y13</t>
  </si>
  <si>
    <t>047Y13c</t>
  </si>
  <si>
    <t>047Y13c02</t>
  </si>
  <si>
    <t>Suministro y almacenaje de barrera central (EP-08)</t>
  </si>
  <si>
    <t>047Y13c03</t>
  </si>
  <si>
    <t>Colocación de barrera central (EP-08 Bis)</t>
  </si>
  <si>
    <t>Barrera central separadora de concreto hidráulico de f'c = 200 kg/cm2,</t>
  </si>
  <si>
    <t>por unidad de obra terminada (EP 044-E.02)</t>
  </si>
  <si>
    <t>086E10b</t>
  </si>
  <si>
    <t>Relleno de baches con material para base, compactado al cien</t>
  </si>
  <si>
    <t>086E10b02</t>
  </si>
  <si>
    <t>Del banco que elija el contratista (incluyendo acarreos)</t>
  </si>
  <si>
    <t>086E13</t>
  </si>
  <si>
    <t>MUROS DE CONTENCIÓN.</t>
  </si>
  <si>
    <t xml:space="preserve">CONCRETO HIDRAULICO </t>
  </si>
  <si>
    <t>Concreto hidraulico, PUOT (inc. 026-H.10):</t>
  </si>
  <si>
    <t>De f´c= 250 kg/cm2, en zapatas.</t>
  </si>
  <si>
    <t>De f´c= 250 kg/cm2, en cuerpo de muro.</t>
  </si>
  <si>
    <t>ACERO PARA CONCRETO HIDRÄULICO</t>
  </si>
  <si>
    <t>Acero de refuerzo, PUOT (inc. 027-H.03)</t>
  </si>
  <si>
    <t>009D07</t>
  </si>
  <si>
    <t>Excavación de escalones de liga en los taludes de los terraplenes</t>
  </si>
  <si>
    <t>009D07a</t>
  </si>
  <si>
    <t>Cuando el material se utilice para la formación de terraplenes</t>
  </si>
  <si>
    <r>
      <t xml:space="preserve">Continua, color </t>
    </r>
    <r>
      <rPr>
        <sz val="9"/>
        <rFont val="Arial"/>
        <family val="2"/>
      </rPr>
      <t>blanco</t>
    </r>
    <r>
      <rPr>
        <sz val="9"/>
        <rFont val="Arial"/>
        <family val="2"/>
      </rPr>
      <t xml:space="preserve"> reflejante, de 15 cm de ancho (longitud efectiva)</t>
    </r>
  </si>
  <si>
    <r>
      <t xml:space="preserve">Discontinua, color </t>
    </r>
    <r>
      <rPr>
        <sz val="9"/>
        <rFont val="Arial"/>
        <family val="2"/>
      </rPr>
      <t>blanco</t>
    </r>
    <r>
      <rPr>
        <sz val="9"/>
        <rFont val="Arial"/>
        <family val="2"/>
      </rPr>
      <t xml:space="preserve"> reflejante, de 15 cm de ancho (longitud efectiva)</t>
    </r>
  </si>
  <si>
    <r>
      <t>M-</t>
    </r>
    <r>
      <rPr>
        <sz val="9"/>
        <rFont val="Arial"/>
        <family val="2"/>
      </rPr>
      <t>2</t>
    </r>
    <r>
      <rPr>
        <sz val="9"/>
        <rFont val="Arial"/>
        <family val="2"/>
      </rPr>
      <t>, Raya central sencilla:</t>
    </r>
  </si>
  <si>
    <r>
      <t>C</t>
    </r>
    <r>
      <rPr>
        <sz val="9"/>
        <rFont val="Arial"/>
        <family val="2"/>
      </rPr>
      <t xml:space="preserve">ontinua, color </t>
    </r>
    <r>
      <rPr>
        <sz val="9"/>
        <rFont val="Arial"/>
        <family val="2"/>
      </rPr>
      <t>blanco</t>
    </r>
    <r>
      <rPr>
        <sz val="9"/>
        <rFont val="Arial"/>
        <family val="2"/>
      </rPr>
      <t xml:space="preserve"> reflejante, de 15 cm de ancho (longitud efectiva)</t>
    </r>
  </si>
  <si>
    <r>
      <t>M-3</t>
    </r>
    <r>
      <rPr>
        <sz val="9"/>
        <rFont val="Arial"/>
        <family val="2"/>
      </rPr>
      <t xml:space="preserve">, Rayas en las orillas </t>
    </r>
    <r>
      <rPr>
        <sz val="9"/>
        <rFont val="Arial"/>
        <family val="2"/>
      </rPr>
      <t xml:space="preserve">derecha </t>
    </r>
    <r>
      <rPr>
        <sz val="9"/>
        <rFont val="Arial"/>
        <family val="2"/>
      </rPr>
      <t>de la calzada:</t>
    </r>
  </si>
  <si>
    <r>
      <t>C</t>
    </r>
    <r>
      <rPr>
        <sz val="9"/>
        <rFont val="Arial"/>
        <family val="2"/>
      </rPr>
      <t xml:space="preserve">ontinua, color </t>
    </r>
    <r>
      <rPr>
        <sz val="9"/>
        <rFont val="Arial"/>
        <family val="2"/>
      </rPr>
      <t>amarillo</t>
    </r>
    <r>
      <rPr>
        <sz val="9"/>
        <rFont val="Arial"/>
        <family val="2"/>
      </rPr>
      <t xml:space="preserve"> reflejante, de 15 cm de ancho (longitud efectiva)</t>
    </r>
  </si>
  <si>
    <r>
      <t>M-3</t>
    </r>
    <r>
      <rPr>
        <sz val="9"/>
        <rFont val="Arial"/>
        <family val="2"/>
      </rPr>
      <t xml:space="preserve">, Rayas en las orillas </t>
    </r>
    <r>
      <rPr>
        <sz val="9"/>
        <rFont val="Arial"/>
        <family val="2"/>
      </rPr>
      <t xml:space="preserve">izquierda </t>
    </r>
    <r>
      <rPr>
        <sz val="9"/>
        <rFont val="Arial"/>
        <family val="2"/>
      </rPr>
      <t>de la calzada:</t>
    </r>
  </si>
  <si>
    <t>De recomendación :</t>
  </si>
  <si>
    <t>SIR de 86 x 300 cm</t>
  </si>
  <si>
    <t>047Y17c03g</t>
  </si>
  <si>
    <t>SIR de 56 x 300 cm</t>
  </si>
  <si>
    <t>047Y17c05</t>
  </si>
  <si>
    <t>De información general :</t>
  </si>
  <si>
    <t>047Y17c05b</t>
  </si>
  <si>
    <t>SIG -   8 Nombre de obras:</t>
  </si>
  <si>
    <t>047Y17c05b3</t>
  </si>
  <si>
    <t>SIG -   8 de 56 x 300 cm</t>
  </si>
  <si>
    <t>047Y17c01i</t>
  </si>
  <si>
    <t>SII - 14 Kilometraje con ruta, de 30 x 120 cm con escudo</t>
  </si>
  <si>
    <t>047Y17c01j</t>
  </si>
  <si>
    <t>SII - 15 Kilometraje sin  ruta, de 30 x   76 cm sin   escudo</t>
  </si>
  <si>
    <t>047Y17a01</t>
  </si>
  <si>
    <t>SP -   6 Curva :</t>
  </si>
  <si>
    <t>047Y17a01h</t>
  </si>
  <si>
    <t>De 117 x 117 cm, con un tablero</t>
  </si>
  <si>
    <t>047Y17a08</t>
  </si>
  <si>
    <t>SP - 13 Entronque en delta :</t>
  </si>
  <si>
    <t>047Y17a08h</t>
  </si>
  <si>
    <t>047Y17a24</t>
  </si>
  <si>
    <t>SP - 29 Pendiente peligrosa :</t>
  </si>
  <si>
    <t>047Y17a24h</t>
  </si>
  <si>
    <t>047Y17b30</t>
  </si>
  <si>
    <t>SR - 34 Uso obligatorio del cinturon de seguridad :</t>
  </si>
  <si>
    <t>047Y17b30h</t>
  </si>
  <si>
    <t>Color blanco, de 10x10 cm, en raya M-3.</t>
  </si>
  <si>
    <t>Color amarillo, de 10x10 cm, en raya M-3.</t>
  </si>
  <si>
    <t>086M</t>
  </si>
  <si>
    <t>RIEGO DE SELLO.</t>
  </si>
  <si>
    <t>086M05</t>
  </si>
  <si>
    <t>Riego de sello premezclado en caliente:</t>
  </si>
  <si>
    <t>086M05c</t>
  </si>
  <si>
    <t>086M05c01</t>
  </si>
  <si>
    <t>Del banco que elija el contratista, incluye acarreos</t>
  </si>
  <si>
    <t>De   117 x   117 cm., con un tablero</t>
  </si>
  <si>
    <t>047Y17b04h</t>
  </si>
  <si>
    <t>Ampliación del camino existente a 21.00 metros de ancho de corona; mediante trabajos de terracerías, obras de drenaje, pavimento asfáltico, estructuras, obras complementarias y señalamiento; del Km 35+000 al Km 40+400, del tramo León – Lagos de Moreno, en la carretera León – Aguascalientes, en el estado de Jalisco.</t>
  </si>
  <si>
    <t xml:space="preserve">SUBTRAMO </t>
  </si>
  <si>
    <r>
      <t xml:space="preserve">De terraplenes adicionados con sus cuñas de sobreancho, con material del banco que elija el contratista, (Incisos: 004-H.05, 008-H.03, </t>
    </r>
    <r>
      <rPr>
        <b/>
        <sz val="9"/>
        <rFont val="Arial"/>
        <family val="2"/>
      </rPr>
      <t>EP-03</t>
    </r>
    <r>
      <rPr>
        <sz val="9"/>
        <rFont val="Arial"/>
        <family val="2"/>
      </rPr>
      <t>) incluye préstamo de banco y acarreos.</t>
    </r>
  </si>
  <si>
    <r>
      <t>existentes, por unidad de obra terminada (</t>
    </r>
    <r>
      <rPr>
        <b/>
        <sz val="9"/>
        <rFont val="Arial"/>
        <family val="2"/>
      </rPr>
      <t>EP-02</t>
    </r>
    <r>
      <rPr>
        <sz val="9"/>
        <rFont val="Arial"/>
        <family val="2"/>
      </rPr>
      <t>) :</t>
    </r>
  </si>
  <si>
    <r>
      <t xml:space="preserve">Para cien por ciento (100%) en capa subrasante </t>
    </r>
    <r>
      <rPr>
        <b/>
        <sz val="9"/>
        <rFont val="Arial"/>
        <family val="2"/>
      </rPr>
      <t>(EP-04)</t>
    </r>
    <r>
      <rPr>
        <sz val="9"/>
        <rFont val="Arial"/>
        <family val="2"/>
      </rPr>
      <t>.</t>
    </r>
  </si>
  <si>
    <r>
      <t>de obra terminada (</t>
    </r>
    <r>
      <rPr>
        <b/>
        <sz val="9"/>
        <rFont val="Arial"/>
        <family val="2"/>
      </rPr>
      <t>EP-06</t>
    </r>
    <r>
      <rPr>
        <sz val="9"/>
        <rFont val="Arial"/>
        <family val="2"/>
      </rPr>
      <t>)</t>
    </r>
  </si>
  <si>
    <r>
      <t>Arrope de taludes de los terraplenes con el material obtenido 4e despalme y excavaciones de cajas para desplante los terraplenes, por unidad de obra terminada (</t>
    </r>
    <r>
      <rPr>
        <b/>
        <sz val="9"/>
        <rFont val="Arial"/>
        <family val="2"/>
      </rPr>
      <t>EP-07</t>
    </r>
    <r>
      <rPr>
        <sz val="9"/>
        <rFont val="Arial"/>
        <family val="2"/>
      </rPr>
      <t>).</t>
    </r>
  </si>
  <si>
    <r>
      <t xml:space="preserve">Coladas en el lugar </t>
    </r>
    <r>
      <rPr>
        <b/>
        <sz val="9"/>
        <rFont val="Arial"/>
        <family val="2"/>
      </rPr>
      <t>(EP-09)</t>
    </r>
    <r>
      <rPr>
        <sz val="9"/>
        <rFont val="Arial"/>
        <family val="2"/>
      </rPr>
      <t xml:space="preserve"> :</t>
    </r>
  </si>
  <si>
    <r>
      <t>Cunetas (</t>
    </r>
    <r>
      <rPr>
        <b/>
        <sz val="9"/>
        <rFont val="Arial"/>
        <family val="2"/>
      </rPr>
      <t>EP-10</t>
    </r>
    <r>
      <rPr>
        <sz val="9"/>
        <rFont val="Arial"/>
        <family val="2"/>
      </rPr>
      <t>):</t>
    </r>
  </si>
  <si>
    <r>
      <t>Cercado del derecho de vía, con postes de concreto y cuatro (4) líneas de alambre de púas, por unidad de obra terminada (</t>
    </r>
    <r>
      <rPr>
        <b/>
        <sz val="9"/>
        <rFont val="Arial"/>
        <family val="2"/>
      </rPr>
      <t>EP-11</t>
    </r>
    <r>
      <rPr>
        <sz val="9"/>
        <rFont val="Arial"/>
        <family val="2"/>
      </rPr>
      <t>)</t>
    </r>
  </si>
  <si>
    <r>
      <t>Arboles o arbustos, por unidad de obra terminada (inciso 046-H.08 y</t>
    </r>
    <r>
      <rPr>
        <b/>
        <sz val="9"/>
        <rFont val="Arial"/>
        <family val="2"/>
      </rPr>
      <t xml:space="preserve"> EP-12</t>
    </r>
    <r>
      <rPr>
        <sz val="9"/>
        <rFont val="Arial"/>
        <family val="2"/>
      </rPr>
      <t>):</t>
    </r>
  </si>
  <si>
    <r>
      <t>Asfáltica, del banco que elija el contratista, incluye acarreo al sitio de utilización (</t>
    </r>
    <r>
      <rPr>
        <b/>
        <sz val="9"/>
        <rFont val="Arial"/>
        <family val="2"/>
      </rPr>
      <t>EP-14</t>
    </r>
    <r>
      <rPr>
        <sz val="9"/>
        <rFont val="Arial"/>
        <family val="2"/>
      </rPr>
      <t>)</t>
    </r>
  </si>
  <si>
    <r>
      <t>Sub-bases o bases, por unidad de obra terminada (inc.074-H.04 y</t>
    </r>
    <r>
      <rPr>
        <b/>
        <sz val="9"/>
        <rFont val="Arial"/>
        <family val="2"/>
      </rPr>
      <t xml:space="preserve"> EP-15</t>
    </r>
    <r>
      <rPr>
        <sz val="9"/>
        <rFont val="Arial"/>
        <family val="2"/>
      </rPr>
      <t>):</t>
    </r>
  </si>
  <si>
    <r>
      <t>Carpetas de concreto aslfáltico, PUOT(inc.081-H.02 y</t>
    </r>
    <r>
      <rPr>
        <b/>
        <sz val="9"/>
        <rFont val="Arial"/>
        <family val="2"/>
      </rPr>
      <t xml:space="preserve"> EP-17</t>
    </r>
    <r>
      <rPr>
        <sz val="9"/>
        <rFont val="Arial"/>
        <family val="2"/>
      </rPr>
      <t>):</t>
    </r>
  </si>
  <si>
    <r>
      <t>Utilizando material petreo 3-E (</t>
    </r>
    <r>
      <rPr>
        <b/>
        <sz val="9"/>
        <rFont val="Arial"/>
        <family val="2"/>
      </rPr>
      <t>EP-18</t>
    </r>
    <r>
      <rPr>
        <sz val="9"/>
        <rFont val="Arial"/>
        <family val="2"/>
      </rPr>
      <t>):</t>
    </r>
  </si>
  <si>
    <t>Esta relación consta de 98 Conceptos</t>
  </si>
  <si>
    <t>Defensas metálicas de lamina galvanizada, AASHTO M-180, PUOT</t>
  </si>
  <si>
    <t>de tres crestas</t>
  </si>
  <si>
    <t>047Y12c</t>
  </si>
  <si>
    <r>
      <t>Suministro y almacenaje</t>
    </r>
    <r>
      <rPr>
        <sz val="9"/>
        <rFont val="Arial"/>
        <family val="2"/>
      </rPr>
      <t xml:space="preserve"> del acero de refuerzo </t>
    </r>
    <r>
      <rPr>
        <b/>
        <sz val="9"/>
        <rFont val="Arial"/>
        <family val="2"/>
      </rPr>
      <t>(EP-18 A)</t>
    </r>
  </si>
  <si>
    <r>
      <t>Habilitado del acero de refuerzo</t>
    </r>
    <r>
      <rPr>
        <b/>
        <sz val="9"/>
        <rFont val="Arial"/>
        <family val="2"/>
      </rPr>
      <t xml:space="preserve"> (EP-18 B)</t>
    </r>
  </si>
  <si>
    <r>
      <t>Drenes de plastico 76 mm de diámetro (</t>
    </r>
    <r>
      <rPr>
        <b/>
        <sz val="9"/>
        <rFont val="Arial"/>
        <family val="2"/>
      </rPr>
      <t>EP-18 C</t>
    </r>
    <r>
      <rPr>
        <sz val="9"/>
        <rFont val="Arial"/>
        <family val="2"/>
      </rPr>
      <t>)</t>
    </r>
  </si>
  <si>
    <r>
      <t>Varillas lisa o corrugada para tensores de fy=4,200 kg/cm2, con rosca en sus extremos, incluye accesorios y placa (</t>
    </r>
    <r>
      <rPr>
        <b/>
        <sz val="9"/>
        <rFont val="Arial"/>
        <family val="2"/>
      </rPr>
      <t>EP-18 D</t>
    </r>
    <r>
      <rPr>
        <sz val="9"/>
        <rFont val="Arial"/>
        <family val="2"/>
      </rPr>
      <t>)</t>
    </r>
  </si>
  <si>
    <r>
      <t>Fabricación de trabes pretensadas.</t>
    </r>
    <r>
      <rPr>
        <b/>
        <sz val="9"/>
        <rFont val="Arial"/>
        <family val="2"/>
      </rPr>
      <t xml:space="preserve"> (EP-19)</t>
    </r>
  </si>
  <si>
    <r>
      <t>Montaje de trabes pretensadas.</t>
    </r>
    <r>
      <rPr>
        <b/>
        <sz val="9"/>
        <rFont val="Arial"/>
        <family val="2"/>
      </rPr>
      <t xml:space="preserve"> (EP-20)</t>
    </r>
  </si>
  <si>
    <r>
      <t>Apoyos de neopreno de dureza Shore 60, en apoyos fijos y moviles, integrados con acero estructural, por unidad unidad de obra terminada (</t>
    </r>
    <r>
      <rPr>
        <b/>
        <sz val="9"/>
        <rFont val="Arial"/>
        <family val="2"/>
      </rPr>
      <t>EP-21</t>
    </r>
    <r>
      <rPr>
        <sz val="9"/>
        <rFont val="Arial"/>
        <family val="2"/>
      </rPr>
      <t>)</t>
    </r>
  </si>
  <si>
    <r>
      <t xml:space="preserve">De terraplenes de acceso de estructuras, adicionados con sus cuñas de sobreancho (inciso 005-H.11 y </t>
    </r>
    <r>
      <rPr>
        <b/>
        <sz val="9"/>
        <rFont val="Arial"/>
        <family val="2"/>
      </rPr>
      <t>EP-24</t>
    </r>
    <r>
      <rPr>
        <sz val="9"/>
        <rFont val="Arial"/>
        <family val="2"/>
      </rPr>
      <t>):</t>
    </r>
  </si>
  <si>
    <r>
      <t>Parapeto metálico tipo T-34.6.1, por unidad de obra terminada (</t>
    </r>
    <r>
      <rPr>
        <b/>
        <sz val="9"/>
        <rFont val="Arial"/>
        <family val="2"/>
      </rPr>
      <t>EP-22</t>
    </r>
    <r>
      <rPr>
        <sz val="9"/>
        <rFont val="Arial"/>
        <family val="2"/>
      </rPr>
      <t>)</t>
    </r>
  </si>
  <si>
    <r>
      <t xml:space="preserve">Carpetas de concreto asfáltico, por unidad de obra terminada (inciso 081-H.02 y </t>
    </r>
    <r>
      <rPr>
        <b/>
        <sz val="9"/>
        <rFont val="Arial"/>
        <family val="2"/>
      </rPr>
      <t>EP-23</t>
    </r>
    <r>
      <rPr>
        <sz val="9"/>
        <rFont val="Arial"/>
        <family val="2"/>
      </rPr>
      <t>):</t>
    </r>
  </si>
  <si>
    <t>Varillas de límite elástico igual ó mayor de 4,000 kg/cm2 (EP-18 A y EP-18 B)</t>
  </si>
  <si>
    <r>
      <t xml:space="preserve">De pavimento </t>
    </r>
    <r>
      <rPr>
        <b/>
        <sz val="9"/>
        <rFont val="Arial"/>
        <family val="2"/>
      </rPr>
      <t>asfáltico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EP-25</t>
    </r>
    <r>
      <rPr>
        <sz val="9"/>
        <rFont val="Arial"/>
        <family val="2"/>
      </rPr>
      <t>):</t>
    </r>
  </si>
  <si>
    <r>
      <t>Señalamiento vertical en carreteras, por unidad de obra terminada (</t>
    </r>
    <r>
      <rPr>
        <b/>
        <sz val="9"/>
        <rFont val="Arial"/>
        <family val="2"/>
      </rPr>
      <t>EP-26</t>
    </r>
    <r>
      <rPr>
        <sz val="9"/>
        <rFont val="Arial"/>
        <family val="2"/>
      </rPr>
      <t>) :</t>
    </r>
  </si>
  <si>
    <r>
      <t>Vialetas (</t>
    </r>
    <r>
      <rPr>
        <b/>
        <sz val="9"/>
        <rFont val="Arial"/>
        <family val="2"/>
      </rPr>
      <t>EP-27</t>
    </r>
    <r>
      <rPr>
        <sz val="9"/>
        <rFont val="Arial"/>
        <family val="2"/>
      </rPr>
      <t xml:space="preserve">) : </t>
    </r>
  </si>
  <si>
    <t>Rayado enérgico sobre la superficie de la carpeta actual P.U.O.T (EP-    )</t>
  </si>
  <si>
    <t>por ciento (100 %), por unidad de obra terminada (EP  :</t>
  </si>
  <si>
    <t>16% de I.V.A. :</t>
  </si>
  <si>
    <t>Licitación Pública Nacional Número LO-009000999-N227-2013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</si>
</sst>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* #,##0.00_);_(* \(#,##0.00\);_(* &quot;-&quot;??_);_(@_)"/>
    <numFmt numFmtId="171" formatCode="&quot;$ &quot;#,##0.00"/>
    <numFmt numFmtId="172" formatCode="0.0%"/>
    <numFmt numFmtId="173" formatCode="0.0000000000"/>
    <numFmt numFmtId="174" formatCode="0.0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**\ #,##0.00"/>
    <numFmt numFmtId="184" formatCode="_(&quot;$&quot;* #,##0.00_);_(&quot;$&quot;* \(#,##0.00\);_(&quot;$&quot;* &quot;-&quot;??_);_(@_)"/>
    <numFmt numFmtId="185" formatCode="#,##0.0"/>
    <numFmt numFmtId="186" formatCode="\ @"/>
    <numFmt numFmtId="187" formatCode="_-[$€-2]* #,##0.00_-;\-[$€-2]* #,##0.00_-;_-[$€-2]* &quot;-&quot;??_-"/>
    <numFmt numFmtId="188" formatCode="General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EngraversGothic BT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EngraversGothic BT"/>
      <family val="0"/>
    </font>
    <font>
      <sz val="9"/>
      <color indexed="12"/>
      <name val="Arial"/>
      <family val="2"/>
    </font>
    <font>
      <sz val="10"/>
      <color indexed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/>
      <top style="hair"/>
      <bottom style="hair"/>
    </border>
    <border>
      <left style="thin"/>
      <right style="thin">
        <color rgb="FF000000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>
        <color rgb="FF000000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8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73">
    <xf numFmtId="0" fontId="0" fillId="0" borderId="0" xfId="0" applyAlignment="1">
      <alignment/>
    </xf>
    <xf numFmtId="0" fontId="0" fillId="0" borderId="0" xfId="56" applyFont="1" applyAlignment="1">
      <alignment horizontal="center" vertical="top"/>
      <protection/>
    </xf>
    <xf numFmtId="0" fontId="2" fillId="0" borderId="0" xfId="56" applyFont="1" applyAlignment="1">
      <alignment/>
      <protection/>
    </xf>
    <xf numFmtId="0" fontId="3" fillId="0" borderId="0" xfId="56" applyFont="1" applyAlignment="1">
      <alignment vertical="top"/>
      <protection/>
    </xf>
    <xf numFmtId="0" fontId="0" fillId="0" borderId="0" xfId="56" applyFont="1" applyAlignment="1">
      <alignment/>
      <protection/>
    </xf>
    <xf numFmtId="0" fontId="1" fillId="0" borderId="0" xfId="56" applyFont="1" applyAlignment="1">
      <alignment/>
      <protection/>
    </xf>
    <xf numFmtId="0" fontId="0" fillId="0" borderId="0" xfId="56" applyFont="1" applyAlignment="1">
      <alignment vertical="justify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0" fontId="0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56" applyFont="1" applyAlignment="1">
      <alignment horizontal="centerContinuous"/>
      <protection/>
    </xf>
    <xf numFmtId="0" fontId="1" fillId="0" borderId="0" xfId="56" applyFont="1" applyAlignment="1">
      <alignment horizontal="centerContinuous"/>
      <protection/>
    </xf>
    <xf numFmtId="170" fontId="6" fillId="0" borderId="0" xfId="51" applyFont="1" applyBorder="1" applyAlignment="1">
      <alignment horizontal="left" vertical="center" wrapText="1"/>
    </xf>
    <xf numFmtId="170" fontId="6" fillId="0" borderId="0" xfId="51" applyFont="1" applyBorder="1" applyAlignment="1">
      <alignment horizontal="left" vertical="top"/>
    </xf>
    <xf numFmtId="0" fontId="6" fillId="0" borderId="0" xfId="56" applyFont="1" applyBorder="1" applyAlignment="1">
      <alignment horizontal="left" vertical="center" wrapText="1"/>
      <protection/>
    </xf>
    <xf numFmtId="0" fontId="6" fillId="0" borderId="0" xfId="56" applyFont="1" applyBorder="1" applyAlignment="1">
      <alignment horizontal="right"/>
      <protection/>
    </xf>
    <xf numFmtId="170" fontId="6" fillId="0" borderId="0" xfId="51" applyFont="1" applyBorder="1" applyAlignment="1">
      <alignment horizontal="right"/>
    </xf>
    <xf numFmtId="49" fontId="5" fillId="0" borderId="0" xfId="56" applyNumberFormat="1" applyFont="1" applyBorder="1" applyAlignment="1" quotePrefix="1">
      <alignment horizontal="right" vertical="justify"/>
      <protection/>
    </xf>
    <xf numFmtId="170" fontId="6" fillId="0" borderId="0" xfId="51" applyFont="1" applyBorder="1" applyAlignment="1">
      <alignment/>
    </xf>
    <xf numFmtId="171" fontId="6" fillId="0" borderId="10" xfId="51" applyNumberFormat="1" applyFont="1" applyBorder="1" applyAlignment="1">
      <alignment/>
    </xf>
    <xf numFmtId="171" fontId="5" fillId="0" borderId="10" xfId="51" applyNumberFormat="1" applyFont="1" applyBorder="1" applyAlignment="1">
      <alignment/>
    </xf>
    <xf numFmtId="171" fontId="6" fillId="0" borderId="10" xfId="49" applyNumberFormat="1" applyFont="1" applyBorder="1" applyAlignment="1">
      <alignment/>
    </xf>
    <xf numFmtId="171" fontId="6" fillId="0" borderId="10" xfId="51" applyNumberFormat="1" applyFont="1" applyFill="1" applyBorder="1" applyAlignment="1">
      <alignment/>
    </xf>
    <xf numFmtId="171" fontId="6" fillId="0" borderId="0" xfId="51" applyNumberFormat="1" applyFont="1" applyBorder="1" applyAlignment="1">
      <alignment/>
    </xf>
    <xf numFmtId="170" fontId="6" fillId="0" borderId="0" xfId="51" applyFont="1" applyBorder="1" applyAlignment="1">
      <alignment horizontal="center"/>
    </xf>
    <xf numFmtId="0" fontId="5" fillId="0" borderId="0" xfId="56" applyFont="1" applyAlignment="1">
      <alignment horizontal="centerContinuous"/>
      <protection/>
    </xf>
    <xf numFmtId="170" fontId="6" fillId="0" borderId="0" xfId="51" applyFont="1" applyAlignment="1">
      <alignment horizontal="centerContinuous"/>
    </xf>
    <xf numFmtId="0" fontId="6" fillId="0" borderId="0" xfId="56" applyFont="1" applyAlignment="1">
      <alignment horizontal="center" vertical="top"/>
      <protection/>
    </xf>
    <xf numFmtId="14" fontId="6" fillId="0" borderId="0" xfId="56" applyNumberFormat="1" applyFont="1" applyAlignment="1">
      <alignment horizontal="center" vertical="top"/>
      <protection/>
    </xf>
    <xf numFmtId="170" fontId="6" fillId="0" borderId="0" xfId="51" applyFont="1" applyAlignment="1">
      <alignment horizontal="center" vertical="top"/>
    </xf>
    <xf numFmtId="0" fontId="6" fillId="0" borderId="0" xfId="56" applyFont="1" applyAlignment="1">
      <alignment horizontal="left" vertical="center" wrapText="1"/>
      <protection/>
    </xf>
    <xf numFmtId="0" fontId="6" fillId="0" borderId="0" xfId="56" applyFont="1" applyAlignment="1">
      <alignment/>
      <protection/>
    </xf>
    <xf numFmtId="0" fontId="6" fillId="0" borderId="0" xfId="56" applyFont="1" applyAlignment="1">
      <alignment horizontal="right"/>
      <protection/>
    </xf>
    <xf numFmtId="170" fontId="6" fillId="0" borderId="0" xfId="51" applyFont="1" applyAlignment="1">
      <alignment horizontal="right"/>
    </xf>
    <xf numFmtId="0" fontId="6" fillId="0" borderId="0" xfId="56" applyFont="1" applyAlignment="1">
      <alignment vertical="justify"/>
      <protection/>
    </xf>
    <xf numFmtId="170" fontId="6" fillId="0" borderId="0" xfId="51" applyFont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6" fillId="0" borderId="0" xfId="56" applyFont="1" applyAlignment="1">
      <alignment horizontal="center"/>
      <protection/>
    </xf>
    <xf numFmtId="170" fontId="6" fillId="0" borderId="0" xfId="51" applyFont="1" applyAlignment="1">
      <alignment horizontal="center"/>
    </xf>
    <xf numFmtId="0" fontId="6" fillId="0" borderId="0" xfId="56" applyFont="1" applyAlignment="1">
      <alignment horizontal="left"/>
      <protection/>
    </xf>
    <xf numFmtId="0" fontId="3" fillId="0" borderId="13" xfId="56" applyFont="1" applyBorder="1" applyAlignment="1">
      <alignment vertical="justify"/>
      <protection/>
    </xf>
    <xf numFmtId="170" fontId="2" fillId="0" borderId="13" xfId="51" applyFont="1" applyFill="1" applyBorder="1" applyAlignment="1">
      <alignment horizontal="center"/>
    </xf>
    <xf numFmtId="0" fontId="2" fillId="0" borderId="13" xfId="56" applyFont="1" applyBorder="1" applyAlignment="1">
      <alignment horizontal="center"/>
      <protection/>
    </xf>
    <xf numFmtId="171" fontId="2" fillId="0" borderId="13" xfId="0" applyNumberFormat="1" applyFont="1" applyBorder="1" applyAlignment="1">
      <alignment/>
    </xf>
    <xf numFmtId="0" fontId="2" fillId="0" borderId="14" xfId="56" applyFont="1" applyBorder="1" applyAlignment="1">
      <alignment vertical="justify"/>
      <protection/>
    </xf>
    <xf numFmtId="170" fontId="2" fillId="0" borderId="15" xfId="51" applyFont="1" applyFill="1" applyBorder="1" applyAlignment="1">
      <alignment horizontal="center"/>
    </xf>
    <xf numFmtId="0" fontId="2" fillId="0" borderId="15" xfId="56" applyFont="1" applyBorder="1" applyAlignment="1">
      <alignment horizontal="center"/>
      <protection/>
    </xf>
    <xf numFmtId="171" fontId="2" fillId="0" borderId="15" xfId="0" applyNumberFormat="1" applyFont="1" applyBorder="1" applyAlignment="1">
      <alignment/>
    </xf>
    <xf numFmtId="0" fontId="2" fillId="0" borderId="16" xfId="56" applyFont="1" applyBorder="1" applyAlignment="1">
      <alignment horizontal="center"/>
      <protection/>
    </xf>
    <xf numFmtId="0" fontId="2" fillId="0" borderId="15" xfId="56" applyFont="1" applyBorder="1" applyAlignment="1">
      <alignment vertical="justify"/>
      <protection/>
    </xf>
    <xf numFmtId="0" fontId="2" fillId="0" borderId="15" xfId="56" applyFont="1" applyFill="1" applyBorder="1" applyAlignment="1">
      <alignment vertical="justify"/>
      <protection/>
    </xf>
    <xf numFmtId="171" fontId="2" fillId="0" borderId="17" xfId="51" applyNumberFormat="1" applyFont="1" applyBorder="1" applyAlignment="1">
      <alignment/>
    </xf>
    <xf numFmtId="171" fontId="2" fillId="0" borderId="17" xfId="51" applyNumberFormat="1" applyFont="1" applyFill="1" applyBorder="1" applyAlignment="1">
      <alignment/>
    </xf>
    <xf numFmtId="170" fontId="2" fillId="0" borderId="15" xfId="51" applyFont="1" applyBorder="1" applyAlignment="1">
      <alignment horizontal="center"/>
    </xf>
    <xf numFmtId="0" fontId="2" fillId="0" borderId="15" xfId="56" applyFont="1" applyBorder="1" applyAlignment="1">
      <alignment vertical="justify" wrapText="1"/>
      <protection/>
    </xf>
    <xf numFmtId="0" fontId="2" fillId="0" borderId="15" xfId="0" applyFont="1" applyBorder="1" applyAlignment="1">
      <alignment horizontal="justify" vertical="justify"/>
    </xf>
    <xf numFmtId="4" fontId="2" fillId="0" borderId="15" xfId="49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171" fontId="2" fillId="0" borderId="15" xfId="49" applyNumberFormat="1" applyFont="1" applyBorder="1" applyAlignment="1">
      <alignment/>
    </xf>
    <xf numFmtId="0" fontId="2" fillId="0" borderId="15" xfId="56" applyFont="1" applyBorder="1" applyAlignment="1">
      <alignment horizontal="justify" vertical="justify"/>
      <protection/>
    </xf>
    <xf numFmtId="0" fontId="2" fillId="0" borderId="15" xfId="56" applyFont="1" applyBorder="1" applyAlignment="1">
      <alignment wrapText="1"/>
      <protection/>
    </xf>
    <xf numFmtId="171" fontId="2" fillId="0" borderId="17" xfId="49" applyNumberFormat="1" applyFont="1" applyFill="1" applyBorder="1" applyAlignment="1">
      <alignment/>
    </xf>
    <xf numFmtId="0" fontId="2" fillId="0" borderId="15" xfId="56" applyFont="1" applyFill="1" applyBorder="1" applyAlignment="1">
      <alignment horizontal="center"/>
      <protection/>
    </xf>
    <xf numFmtId="0" fontId="2" fillId="0" borderId="15" xfId="56" applyFont="1" applyFill="1" applyBorder="1" applyAlignment="1">
      <alignment vertical="justify" wrapText="1"/>
      <protection/>
    </xf>
    <xf numFmtId="0" fontId="2" fillId="0" borderId="0" xfId="56" applyFont="1" applyAlignment="1">
      <alignment horizontal="justify" vertical="top"/>
      <protection/>
    </xf>
    <xf numFmtId="0" fontId="0" fillId="0" borderId="0" xfId="0" applyFont="1" applyAlignment="1">
      <alignment vertical="justify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vertical="justify"/>
    </xf>
    <xf numFmtId="43" fontId="0" fillId="0" borderId="0" xfId="49" applyFont="1" applyAlignment="1">
      <alignment/>
    </xf>
    <xf numFmtId="0" fontId="0" fillId="0" borderId="0" xfId="0" applyFont="1" applyAlignment="1">
      <alignment horizontal="centerContinuous" vertical="center" wrapText="1"/>
    </xf>
    <xf numFmtId="4" fontId="0" fillId="0" borderId="0" xfId="0" applyNumberFormat="1" applyFont="1" applyAlignment="1">
      <alignment/>
    </xf>
    <xf numFmtId="0" fontId="2" fillId="0" borderId="15" xfId="56" applyFont="1" applyBorder="1" applyAlignment="1">
      <alignment vertical="center"/>
      <protection/>
    </xf>
    <xf numFmtId="0" fontId="2" fillId="0" borderId="15" xfId="56" applyFont="1" applyBorder="1" applyAlignment="1">
      <alignment horizontal="center" vertical="center"/>
      <protection/>
    </xf>
    <xf numFmtId="44" fontId="0" fillId="0" borderId="0" xfId="52" applyFont="1" applyAlignment="1">
      <alignment/>
    </xf>
    <xf numFmtId="0" fontId="2" fillId="0" borderId="0" xfId="56" applyFont="1" applyAlignment="1">
      <alignment horizontal="center"/>
      <protection/>
    </xf>
    <xf numFmtId="0" fontId="2" fillId="0" borderId="19" xfId="56" applyFont="1" applyBorder="1" applyAlignment="1">
      <alignment vertical="justify"/>
      <protection/>
    </xf>
    <xf numFmtId="183" fontId="11" fillId="0" borderId="17" xfId="51" applyNumberFormat="1" applyFont="1" applyBorder="1" applyAlignment="1">
      <alignment horizontal="center"/>
    </xf>
    <xf numFmtId="0" fontId="2" fillId="0" borderId="0" xfId="56" applyFont="1">
      <alignment/>
      <protection/>
    </xf>
    <xf numFmtId="0" fontId="3" fillId="0" borderId="15" xfId="56" applyFont="1" applyBorder="1" applyAlignment="1">
      <alignment/>
      <protection/>
    </xf>
    <xf numFmtId="170" fontId="2" fillId="0" borderId="17" xfId="51" applyFont="1" applyBorder="1" applyAlignment="1">
      <alignment horizontal="center"/>
    </xf>
    <xf numFmtId="44" fontId="2" fillId="0" borderId="20" xfId="52" applyFont="1" applyBorder="1" applyAlignment="1">
      <alignment horizontal="center"/>
    </xf>
    <xf numFmtId="44" fontId="2" fillId="0" borderId="15" xfId="52" applyFont="1" applyFill="1" applyBorder="1" applyAlignment="1">
      <alignment horizontal="center"/>
    </xf>
    <xf numFmtId="170" fontId="2" fillId="0" borderId="17" xfId="51" applyFont="1" applyFill="1" applyBorder="1" applyAlignment="1">
      <alignment horizontal="center"/>
    </xf>
    <xf numFmtId="44" fontId="2" fillId="0" borderId="20" xfId="52" applyFont="1" applyFill="1" applyBorder="1" applyAlignment="1">
      <alignment horizontal="center"/>
    </xf>
    <xf numFmtId="44" fontId="2" fillId="0" borderId="21" xfId="52" applyFont="1" applyBorder="1" applyAlignment="1">
      <alignment/>
    </xf>
    <xf numFmtId="44" fontId="2" fillId="0" borderId="20" xfId="52" applyFont="1" applyBorder="1" applyAlignment="1">
      <alignment/>
    </xf>
    <xf numFmtId="44" fontId="2" fillId="0" borderId="20" xfId="52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4" fontId="2" fillId="0" borderId="13" xfId="52" applyFont="1" applyBorder="1" applyAlignment="1">
      <alignment/>
    </xf>
    <xf numFmtId="44" fontId="2" fillId="0" borderId="15" xfId="52" applyFont="1" applyFill="1" applyBorder="1" applyAlignment="1">
      <alignment/>
    </xf>
    <xf numFmtId="0" fontId="2" fillId="0" borderId="0" xfId="56" applyFont="1" applyFill="1" applyAlignment="1">
      <alignment horizontal="center"/>
      <protection/>
    </xf>
    <xf numFmtId="0" fontId="2" fillId="0" borderId="0" xfId="56" applyFont="1" applyFill="1">
      <alignment/>
      <protection/>
    </xf>
    <xf numFmtId="170" fontId="2" fillId="0" borderId="20" xfId="51" applyFont="1" applyBorder="1" applyAlignment="1">
      <alignment horizontal="center"/>
    </xf>
    <xf numFmtId="0" fontId="12" fillId="34" borderId="0" xfId="56" applyFont="1" applyFill="1" applyAlignment="1">
      <alignment horizontal="center"/>
      <protection/>
    </xf>
    <xf numFmtId="44" fontId="2" fillId="0" borderId="0" xfId="52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 quotePrefix="1">
      <alignment horizontal="left" indent="1"/>
    </xf>
    <xf numFmtId="0" fontId="2" fillId="0" borderId="22" xfId="0" applyFont="1" applyBorder="1" applyAlignment="1">
      <alignment vertical="justify"/>
    </xf>
    <xf numFmtId="4" fontId="2" fillId="0" borderId="22" xfId="49" applyNumberFormat="1" applyFont="1" applyFill="1" applyBorder="1" applyAlignment="1">
      <alignment/>
    </xf>
    <xf numFmtId="44" fontId="2" fillId="0" borderId="22" xfId="52" applyFont="1" applyBorder="1" applyAlignment="1">
      <alignment horizontal="center"/>
    </xf>
    <xf numFmtId="43" fontId="2" fillId="0" borderId="22" xfId="49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vertical="justify"/>
    </xf>
    <xf numFmtId="4" fontId="2" fillId="0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44" fontId="3" fillId="0" borderId="23" xfId="52" applyFont="1" applyBorder="1" applyAlignment="1">
      <alignment/>
    </xf>
    <xf numFmtId="0" fontId="2" fillId="0" borderId="0" xfId="0" applyFont="1" applyAlignment="1">
      <alignment vertical="justify"/>
    </xf>
    <xf numFmtId="44" fontId="3" fillId="0" borderId="0" xfId="52" applyFont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vertical="justify"/>
    </xf>
    <xf numFmtId="44" fontId="2" fillId="0" borderId="0" xfId="52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justify"/>
    </xf>
    <xf numFmtId="4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Continuous" vertical="center" wrapText="1"/>
    </xf>
    <xf numFmtId="0" fontId="3" fillId="0" borderId="19" xfId="56" applyFont="1" applyFill="1" applyBorder="1" applyAlignment="1">
      <alignment vertical="justify" wrapText="1"/>
      <protection/>
    </xf>
    <xf numFmtId="0" fontId="3" fillId="0" borderId="15" xfId="56" applyFont="1" applyBorder="1" applyAlignment="1">
      <alignment vertical="justify"/>
      <protection/>
    </xf>
    <xf numFmtId="183" fontId="11" fillId="0" borderId="17" xfId="51" applyNumberFormat="1" applyFont="1" applyBorder="1" applyAlignment="1">
      <alignment horizontal="center" vertical="center"/>
    </xf>
    <xf numFmtId="0" fontId="3" fillId="0" borderId="15" xfId="56" applyFont="1" applyFill="1" applyBorder="1" applyAlignment="1">
      <alignment vertical="justify"/>
      <protection/>
    </xf>
    <xf numFmtId="43" fontId="2" fillId="0" borderId="15" xfId="49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" fillId="0" borderId="15" xfId="0" applyFont="1" applyBorder="1" applyAlignment="1">
      <alignment wrapText="1"/>
    </xf>
    <xf numFmtId="43" fontId="2" fillId="0" borderId="17" xfId="49" applyFont="1" applyBorder="1" applyAlignment="1">
      <alignment horizontal="center"/>
    </xf>
    <xf numFmtId="0" fontId="3" fillId="0" borderId="0" xfId="56" applyFont="1" applyAlignment="1">
      <alignment horizontal="right" vertical="top"/>
      <protection/>
    </xf>
    <xf numFmtId="0" fontId="2" fillId="0" borderId="0" xfId="56" applyFont="1" applyAlignment="1">
      <alignment vertical="top"/>
      <protection/>
    </xf>
    <xf numFmtId="0" fontId="3" fillId="0" borderId="0" xfId="56" applyFont="1" applyAlignment="1">
      <alignment/>
      <protection/>
    </xf>
    <xf numFmtId="0" fontId="3" fillId="0" borderId="0" xfId="56" applyFont="1" applyAlignment="1">
      <alignment horizontal="left"/>
      <protection/>
    </xf>
    <xf numFmtId="186" fontId="2" fillId="0" borderId="14" xfId="56" applyNumberFormat="1" applyFont="1" applyBorder="1" applyAlignment="1">
      <alignment horizontal="left" shrinkToFit="1"/>
      <protection/>
    </xf>
    <xf numFmtId="186" fontId="2" fillId="0" borderId="15" xfId="56" applyNumberFormat="1" applyFont="1" applyBorder="1" applyAlignment="1">
      <alignment horizontal="left" shrinkToFit="1"/>
      <protection/>
    </xf>
    <xf numFmtId="186" fontId="2" fillId="0" borderId="22" xfId="0" applyNumberFormat="1" applyFont="1" applyBorder="1" applyAlignment="1" quotePrefix="1">
      <alignment horizontal="left" shrinkToFit="1"/>
    </xf>
    <xf numFmtId="186" fontId="2" fillId="0" borderId="0" xfId="0" applyNumberFormat="1" applyFont="1" applyAlignment="1">
      <alignment shrinkToFit="1"/>
    </xf>
    <xf numFmtId="186" fontId="2" fillId="0" borderId="18" xfId="0" applyNumberFormat="1" applyFont="1" applyBorder="1" applyAlignment="1">
      <alignment shrinkToFit="1"/>
    </xf>
    <xf numFmtId="186" fontId="2" fillId="0" borderId="0" xfId="0" applyNumberFormat="1" applyFont="1" applyBorder="1" applyAlignment="1">
      <alignment shrinkToFit="1"/>
    </xf>
    <xf numFmtId="0" fontId="0" fillId="0" borderId="0" xfId="56" applyFont="1" applyFill="1" applyAlignment="1">
      <alignment horizontal="center"/>
      <protection/>
    </xf>
    <xf numFmtId="0" fontId="0" fillId="0" borderId="0" xfId="56" applyFont="1" applyFill="1">
      <alignment/>
      <protection/>
    </xf>
    <xf numFmtId="183" fontId="11" fillId="0" borderId="17" xfId="51" applyNumberFormat="1" applyFont="1" applyFill="1" applyBorder="1" applyAlignment="1">
      <alignment horizontal="center"/>
    </xf>
    <xf numFmtId="0" fontId="2" fillId="0" borderId="19" xfId="56" applyFont="1" applyFill="1" applyBorder="1" applyAlignment="1">
      <alignment vertical="justify"/>
      <protection/>
    </xf>
    <xf numFmtId="44" fontId="2" fillId="0" borderId="20" xfId="52" applyFont="1" applyBorder="1" applyAlignment="1">
      <alignment horizontal="center" vertical="center"/>
    </xf>
    <xf numFmtId="0" fontId="3" fillId="0" borderId="19" xfId="56" applyFont="1" applyBorder="1" applyAlignment="1">
      <alignment vertical="justify" wrapText="1"/>
      <protection/>
    </xf>
    <xf numFmtId="171" fontId="2" fillId="0" borderId="17" xfId="49" applyNumberFormat="1" applyFont="1" applyBorder="1" applyAlignment="1">
      <alignment/>
    </xf>
    <xf numFmtId="186" fontId="2" fillId="0" borderId="19" xfId="56" applyNumberFormat="1" applyFont="1" applyFill="1" applyBorder="1" applyAlignment="1">
      <alignment horizontal="left" vertical="center" shrinkToFit="1"/>
      <protection/>
    </xf>
    <xf numFmtId="0" fontId="2" fillId="0" borderId="19" xfId="56" applyFont="1" applyBorder="1" applyAlignment="1">
      <alignment vertical="center" wrapText="1"/>
      <protection/>
    </xf>
    <xf numFmtId="170" fontId="2" fillId="0" borderId="15" xfId="51" applyFont="1" applyFill="1" applyBorder="1" applyAlignment="1">
      <alignment horizontal="center" vertical="center"/>
    </xf>
    <xf numFmtId="171" fontId="2" fillId="0" borderId="17" xfId="51" applyNumberFormat="1" applyFont="1" applyBorder="1" applyAlignment="1">
      <alignment vertical="center"/>
    </xf>
    <xf numFmtId="44" fontId="2" fillId="0" borderId="20" xfId="52" applyFont="1" applyBorder="1" applyAlignment="1">
      <alignment vertical="center"/>
    </xf>
    <xf numFmtId="49" fontId="2" fillId="0" borderId="19" xfId="56" applyNumberFormat="1" applyFont="1" applyFill="1" applyBorder="1" applyAlignment="1">
      <alignment horizontal="left" indent="1"/>
      <protection/>
    </xf>
    <xf numFmtId="0" fontId="2" fillId="0" borderId="19" xfId="56" applyFont="1" applyFill="1" applyBorder="1" applyAlignment="1">
      <alignment vertical="justify" wrapText="1"/>
      <protection/>
    </xf>
    <xf numFmtId="0" fontId="2" fillId="0" borderId="15" xfId="56" applyFont="1" applyBorder="1" applyAlignment="1">
      <alignment vertical="justify"/>
      <protection/>
    </xf>
    <xf numFmtId="0" fontId="2" fillId="0" borderId="15" xfId="56" applyFont="1" applyBorder="1" applyAlignment="1">
      <alignment horizontal="center"/>
      <protection/>
    </xf>
    <xf numFmtId="170" fontId="2" fillId="0" borderId="19" xfId="51" applyFont="1" applyFill="1" applyBorder="1" applyAlignment="1">
      <alignment horizontal="center"/>
    </xf>
    <xf numFmtId="170" fontId="2" fillId="0" borderId="14" xfId="51" applyFont="1" applyFill="1" applyBorder="1" applyAlignment="1">
      <alignment horizontal="center"/>
    </xf>
    <xf numFmtId="0" fontId="2" fillId="0" borderId="15" xfId="56" applyFont="1" applyBorder="1" applyAlignment="1">
      <alignment horizontal="justify" vertical="justify" wrapText="1"/>
      <protection/>
    </xf>
    <xf numFmtId="0" fontId="2" fillId="0" borderId="15" xfId="56" applyFont="1" applyFill="1" applyBorder="1" applyAlignment="1">
      <alignment horizontal="center"/>
      <protection/>
    </xf>
    <xf numFmtId="0" fontId="2" fillId="0" borderId="14" xfId="56" applyFont="1" applyBorder="1" applyAlignment="1">
      <alignment vertical="justify" wrapText="1"/>
      <protection/>
    </xf>
    <xf numFmtId="0" fontId="2" fillId="0" borderId="24" xfId="56" applyFont="1" applyBorder="1" applyAlignment="1">
      <alignment horizontal="center"/>
      <protection/>
    </xf>
    <xf numFmtId="0" fontId="2" fillId="0" borderId="16" xfId="56" applyFont="1" applyFill="1" applyBorder="1" applyAlignment="1">
      <alignment horizontal="center"/>
      <protection/>
    </xf>
    <xf numFmtId="49" fontId="2" fillId="0" borderId="15" xfId="56" applyNumberFormat="1" applyFont="1" applyFill="1" applyBorder="1" applyAlignment="1">
      <alignment horizontal="left" indent="1"/>
      <protection/>
    </xf>
    <xf numFmtId="0" fontId="2" fillId="0" borderId="15" xfId="56" applyFont="1" applyFill="1" applyBorder="1" applyAlignment="1">
      <alignment vertical="justify" wrapText="1"/>
      <protection/>
    </xf>
    <xf numFmtId="4" fontId="2" fillId="0" borderId="15" xfId="0" applyNumberFormat="1" applyFont="1" applyBorder="1" applyAlignment="1">
      <alignment/>
    </xf>
    <xf numFmtId="170" fontId="2" fillId="0" borderId="15" xfId="51" applyFont="1" applyFill="1" applyBorder="1" applyAlignment="1">
      <alignment horizontal="center"/>
    </xf>
    <xf numFmtId="0" fontId="2" fillId="0" borderId="25" xfId="56" applyFont="1" applyBorder="1" applyAlignment="1">
      <alignment horizontal="center"/>
      <protection/>
    </xf>
    <xf numFmtId="49" fontId="2" fillId="0" borderId="26" xfId="56" applyNumberFormat="1" applyFont="1" applyFill="1" applyBorder="1" applyAlignment="1">
      <alignment horizontal="left" indent="1"/>
      <protection/>
    </xf>
    <xf numFmtId="0" fontId="2" fillId="0" borderId="26" xfId="56" applyFont="1" applyFill="1" applyBorder="1" applyAlignment="1">
      <alignment vertical="justify" wrapText="1"/>
      <protection/>
    </xf>
    <xf numFmtId="0" fontId="2" fillId="0" borderId="25" xfId="56" applyFont="1" applyFill="1" applyBorder="1" applyAlignment="1">
      <alignment horizontal="center"/>
      <protection/>
    </xf>
    <xf numFmtId="49" fontId="2" fillId="0" borderId="14" xfId="56" applyNumberFormat="1" applyFont="1" applyFill="1" applyBorder="1" applyAlignment="1">
      <alignment horizontal="left" indent="1"/>
      <protection/>
    </xf>
    <xf numFmtId="0" fontId="2" fillId="0" borderId="14" xfId="56" applyFont="1" applyFill="1" applyBorder="1" applyAlignment="1">
      <alignment vertical="justify" wrapText="1"/>
      <protection/>
    </xf>
    <xf numFmtId="0" fontId="0" fillId="0" borderId="0" xfId="56" applyFont="1" applyBorder="1">
      <alignment/>
      <protection/>
    </xf>
    <xf numFmtId="171" fontId="5" fillId="0" borderId="0" xfId="51" applyNumberFormat="1" applyFont="1" applyBorder="1" applyAlignment="1">
      <alignment/>
    </xf>
    <xf numFmtId="171" fontId="2" fillId="0" borderId="17" xfId="51" applyNumberFormat="1" applyFont="1" applyBorder="1" applyAlignment="1">
      <alignment shrinkToFit="1"/>
    </xf>
    <xf numFmtId="44" fontId="2" fillId="0" borderId="20" xfId="52" applyFont="1" applyBorder="1" applyAlignment="1">
      <alignment shrinkToFit="1"/>
    </xf>
    <xf numFmtId="44" fontId="2" fillId="0" borderId="22" xfId="52" applyFont="1" applyFill="1" applyBorder="1" applyAlignment="1">
      <alignment horizontal="center"/>
    </xf>
    <xf numFmtId="44" fontId="3" fillId="0" borderId="0" xfId="52" applyFont="1" applyFill="1" applyAlignment="1">
      <alignment horizontal="right"/>
    </xf>
    <xf numFmtId="44" fontId="2" fillId="0" borderId="0" xfId="52" applyFont="1" applyFill="1" applyAlignment="1">
      <alignment/>
    </xf>
    <xf numFmtId="44" fontId="2" fillId="0" borderId="18" xfId="52" applyFont="1" applyFill="1" applyBorder="1" applyAlignment="1">
      <alignment/>
    </xf>
    <xf numFmtId="44" fontId="2" fillId="0" borderId="0" xfId="52" applyFont="1" applyFill="1" applyBorder="1" applyAlignment="1">
      <alignment horizontal="centerContinuous" vertical="center" wrapText="1"/>
    </xf>
    <xf numFmtId="44" fontId="2" fillId="0" borderId="15" xfId="52" applyFont="1" applyFill="1" applyBorder="1" applyAlignment="1">
      <alignment shrinkToFit="1"/>
    </xf>
    <xf numFmtId="4" fontId="2" fillId="0" borderId="15" xfId="0" applyNumberFormat="1" applyFont="1" applyFill="1" applyBorder="1" applyAlignment="1">
      <alignment/>
    </xf>
    <xf numFmtId="44" fontId="2" fillId="0" borderId="15" xfId="52" applyFont="1" applyFill="1" applyBorder="1" applyAlignment="1">
      <alignment vertical="center"/>
    </xf>
    <xf numFmtId="43" fontId="2" fillId="0" borderId="22" xfId="49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 horizontal="centerContinuous" vertical="center" wrapText="1"/>
    </xf>
    <xf numFmtId="44" fontId="2" fillId="0" borderId="14" xfId="52" applyFont="1" applyFill="1" applyBorder="1" applyAlignment="1">
      <alignment/>
    </xf>
    <xf numFmtId="0" fontId="6" fillId="0" borderId="0" xfId="56" applyFont="1" applyFill="1" applyAlignment="1">
      <alignment horizontal="center"/>
      <protection/>
    </xf>
    <xf numFmtId="0" fontId="2" fillId="0" borderId="0" xfId="56" applyFont="1" applyAlignment="1">
      <alignment horizontal="left"/>
      <protection/>
    </xf>
    <xf numFmtId="0" fontId="2" fillId="0" borderId="0" xfId="56" applyFont="1" applyAlignment="1">
      <alignment vertical="justify"/>
      <protection/>
    </xf>
    <xf numFmtId="0" fontId="3" fillId="0" borderId="0" xfId="56" applyFont="1" applyAlignment="1">
      <alignment vertical="justify"/>
      <protection/>
    </xf>
    <xf numFmtId="186" fontId="2" fillId="0" borderId="26" xfId="56" applyNumberFormat="1" applyFont="1" applyBorder="1" applyAlignment="1">
      <alignment horizontal="left" shrinkToFit="1"/>
      <protection/>
    </xf>
    <xf numFmtId="0" fontId="2" fillId="0" borderId="19" xfId="56" applyFont="1" applyBorder="1" applyAlignment="1">
      <alignment vertical="justify"/>
      <protection/>
    </xf>
    <xf numFmtId="188" fontId="2" fillId="0" borderId="27" xfId="0" applyNumberFormat="1" applyFont="1" applyFill="1" applyBorder="1" applyAlignment="1" applyProtection="1">
      <alignment horizontal="left"/>
      <protection/>
    </xf>
    <xf numFmtId="188" fontId="2" fillId="0" borderId="28" xfId="0" applyNumberFormat="1" applyFont="1" applyFill="1" applyBorder="1" applyAlignment="1" applyProtection="1">
      <alignment horizontal="left"/>
      <protection/>
    </xf>
    <xf numFmtId="188" fontId="2" fillId="0" borderId="29" xfId="0" applyNumberFormat="1" applyFont="1" applyBorder="1" applyAlignment="1">
      <alignment horizontal="left"/>
    </xf>
    <xf numFmtId="188" fontId="2" fillId="0" borderId="30" xfId="0" applyNumberFormat="1" applyFont="1" applyBorder="1" applyAlignment="1">
      <alignment horizontal="left"/>
    </xf>
    <xf numFmtId="188" fontId="2" fillId="0" borderId="29" xfId="0" applyNumberFormat="1" applyFont="1" applyBorder="1" applyAlignment="1">
      <alignment/>
    </xf>
    <xf numFmtId="188" fontId="2" fillId="0" borderId="31" xfId="0" applyNumberFormat="1" applyFont="1" applyBorder="1" applyAlignment="1">
      <alignment horizontal="left"/>
    </xf>
    <xf numFmtId="188" fontId="2" fillId="0" borderId="32" xfId="0" applyNumberFormat="1" applyFont="1" applyBorder="1" applyAlignment="1">
      <alignment horizontal="left"/>
    </xf>
    <xf numFmtId="188" fontId="2" fillId="0" borderId="27" xfId="0" applyNumberFormat="1" applyFont="1" applyBorder="1" applyAlignment="1" applyProtection="1">
      <alignment horizontal="left"/>
      <protection/>
    </xf>
    <xf numFmtId="188" fontId="2" fillId="0" borderId="28" xfId="0" applyNumberFormat="1" applyFont="1" applyBorder="1" applyAlignment="1" applyProtection="1">
      <alignment horizontal="left"/>
      <protection/>
    </xf>
    <xf numFmtId="0" fontId="2" fillId="0" borderId="15" xfId="0" applyFont="1" applyBorder="1" applyAlignment="1">
      <alignment vertical="center"/>
    </xf>
    <xf numFmtId="0" fontId="2" fillId="0" borderId="30" xfId="0" applyFont="1" applyBorder="1" applyAlignment="1">
      <alignment horizontal="justify"/>
    </xf>
    <xf numFmtId="0" fontId="2" fillId="0" borderId="33" xfId="0" applyFont="1" applyBorder="1" applyAlignment="1">
      <alignment horizontal="justify"/>
    </xf>
    <xf numFmtId="188" fontId="2" fillId="0" borderId="19" xfId="0" applyNumberFormat="1" applyFont="1" applyBorder="1" applyAlignment="1">
      <alignment horizontal="left"/>
    </xf>
    <xf numFmtId="188" fontId="2" fillId="0" borderId="15" xfId="0" applyNumberFormat="1" applyFont="1" applyBorder="1" applyAlignment="1" applyProtection="1">
      <alignment horizontal="left"/>
      <protection/>
    </xf>
    <xf numFmtId="188" fontId="0" fillId="0" borderId="34" xfId="0" applyNumberFormat="1" applyFont="1" applyBorder="1" applyAlignment="1" applyProtection="1">
      <alignment horizontal="center"/>
      <protection/>
    </xf>
    <xf numFmtId="188" fontId="2" fillId="0" borderId="35" xfId="0" applyNumberFormat="1" applyFont="1" applyBorder="1" applyAlignment="1" applyProtection="1">
      <alignment horizontal="left"/>
      <protection/>
    </xf>
    <xf numFmtId="188" fontId="2" fillId="0" borderId="35" xfId="0" applyNumberFormat="1" applyFont="1" applyBorder="1" applyAlignment="1" applyProtection="1">
      <alignment/>
      <protection/>
    </xf>
    <xf numFmtId="188" fontId="2" fillId="0" borderId="35" xfId="0" applyNumberFormat="1" applyFont="1" applyBorder="1" applyAlignment="1" applyProtection="1" quotePrefix="1">
      <alignment horizontal="left"/>
      <protection/>
    </xf>
    <xf numFmtId="43" fontId="2" fillId="0" borderId="34" xfId="49" applyFont="1" applyBorder="1" applyAlignment="1" applyProtection="1">
      <alignment horizontal="center"/>
      <protection/>
    </xf>
    <xf numFmtId="186" fontId="2" fillId="0" borderId="0" xfId="0" applyNumberFormat="1" applyFont="1" applyBorder="1" applyAlignment="1" quotePrefix="1">
      <alignment horizontal="left" shrinkToFit="1"/>
    </xf>
    <xf numFmtId="0" fontId="2" fillId="0" borderId="15" xfId="55" applyFont="1" applyBorder="1" applyAlignment="1">
      <alignment vertical="center"/>
      <protection/>
    </xf>
    <xf numFmtId="0" fontId="2" fillId="0" borderId="15" xfId="55" applyFont="1" applyBorder="1" applyAlignment="1">
      <alignment horizontal="justify"/>
      <protection/>
    </xf>
    <xf numFmtId="0" fontId="2" fillId="0" borderId="36" xfId="56" applyFont="1" applyBorder="1" applyAlignment="1">
      <alignment horizontal="center"/>
      <protection/>
    </xf>
    <xf numFmtId="0" fontId="2" fillId="0" borderId="37" xfId="55" applyFont="1" applyBorder="1" applyAlignment="1">
      <alignment vertical="center"/>
      <protection/>
    </xf>
    <xf numFmtId="188" fontId="2" fillId="0" borderId="27" xfId="0" applyNumberFormat="1" applyFont="1" applyFill="1" applyBorder="1" applyAlignment="1" applyProtection="1">
      <alignment/>
      <protection/>
    </xf>
    <xf numFmtId="188" fontId="2" fillId="0" borderId="27" xfId="0" applyNumberFormat="1" applyFont="1" applyBorder="1" applyAlignment="1" applyProtection="1" quotePrefix="1">
      <alignment horizontal="left"/>
      <protection/>
    </xf>
    <xf numFmtId="188" fontId="2" fillId="0" borderId="28" xfId="0" applyNumberFormat="1" applyFont="1" applyBorder="1" applyAlignment="1" applyProtection="1" quotePrefix="1">
      <alignment horizontal="left"/>
      <protection/>
    </xf>
    <xf numFmtId="4" fontId="2" fillId="0" borderId="15" xfId="0" applyNumberFormat="1" applyFont="1" applyBorder="1" applyAlignment="1">
      <alignment/>
    </xf>
    <xf numFmtId="188" fontId="2" fillId="0" borderId="38" xfId="0" applyNumberFormat="1" applyFont="1" applyBorder="1" applyAlignment="1" applyProtection="1">
      <alignment horizontal="left"/>
      <protection/>
    </xf>
    <xf numFmtId="188" fontId="2" fillId="0" borderId="39" xfId="0" applyNumberFormat="1" applyFont="1" applyBorder="1" applyAlignment="1" applyProtection="1">
      <alignment horizontal="left"/>
      <protection/>
    </xf>
    <xf numFmtId="188" fontId="2" fillId="0" borderId="40" xfId="0" applyNumberFormat="1" applyFont="1" applyBorder="1" applyAlignment="1" applyProtection="1">
      <alignment horizontal="left"/>
      <protection/>
    </xf>
    <xf numFmtId="4" fontId="2" fillId="0" borderId="37" xfId="0" applyNumberFormat="1" applyFont="1" applyBorder="1" applyAlignment="1">
      <alignment/>
    </xf>
    <xf numFmtId="0" fontId="2" fillId="0" borderId="19" xfId="56" applyFont="1" applyBorder="1" applyAlignment="1">
      <alignment vertical="justify" wrapText="1"/>
      <protection/>
    </xf>
    <xf numFmtId="171" fontId="6" fillId="0" borderId="0" xfId="49" applyNumberFormat="1" applyFont="1" applyBorder="1" applyAlignment="1">
      <alignment/>
    </xf>
    <xf numFmtId="188" fontId="2" fillId="0" borderId="17" xfId="0" applyNumberFormat="1" applyFont="1" applyBorder="1" applyAlignment="1">
      <alignment horizontal="left"/>
    </xf>
    <xf numFmtId="188" fontId="2" fillId="0" borderId="15" xfId="0" applyNumberFormat="1" applyFont="1" applyBorder="1" applyAlignment="1">
      <alignment horizontal="left"/>
    </xf>
    <xf numFmtId="188" fontId="2" fillId="0" borderId="28" xfId="0" applyNumberFormat="1" applyFont="1" applyFill="1" applyBorder="1" applyAlignment="1" applyProtection="1">
      <alignment horizontal="left"/>
      <protection/>
    </xf>
    <xf numFmtId="0" fontId="2" fillId="0" borderId="15" xfId="56" applyFont="1" applyBorder="1" applyAlignment="1">
      <alignment vertical="justify"/>
      <protection/>
    </xf>
    <xf numFmtId="188" fontId="2" fillId="0" borderId="30" xfId="0" applyNumberFormat="1" applyFont="1" applyBorder="1" applyAlignment="1">
      <alignment horizontal="left"/>
    </xf>
    <xf numFmtId="0" fontId="2" fillId="0" borderId="14" xfId="56" applyFont="1" applyBorder="1" applyAlignment="1">
      <alignment vertical="justify"/>
      <protection/>
    </xf>
    <xf numFmtId="0" fontId="2" fillId="0" borderId="15" xfId="0" applyFont="1" applyBorder="1" applyAlignment="1">
      <alignment vertical="justify"/>
    </xf>
    <xf numFmtId="0" fontId="2" fillId="0" borderId="15" xfId="56" applyFont="1" applyBorder="1" applyAlignment="1">
      <alignment vertical="top" wrapText="1"/>
      <protection/>
    </xf>
    <xf numFmtId="0" fontId="2" fillId="0" borderId="19" xfId="56" applyFont="1" applyFill="1" applyBorder="1" applyAlignment="1">
      <alignment wrapText="1"/>
      <protection/>
    </xf>
    <xf numFmtId="0" fontId="2" fillId="0" borderId="15" xfId="56" applyFont="1" applyBorder="1" applyAlignment="1">
      <alignment vertical="justify" wrapText="1"/>
      <protection/>
    </xf>
    <xf numFmtId="188" fontId="2" fillId="0" borderId="15" xfId="0" applyNumberFormat="1" applyFont="1" applyBorder="1" applyAlignment="1">
      <alignment horizontal="left"/>
    </xf>
    <xf numFmtId="0" fontId="3" fillId="0" borderId="0" xfId="0" applyFont="1" applyAlignment="1">
      <alignment vertical="justify"/>
    </xf>
    <xf numFmtId="0" fontId="2" fillId="0" borderId="15" xfId="56" applyFont="1" applyBorder="1" applyAlignment="1">
      <alignment vertical="top" wrapText="1"/>
      <protection/>
    </xf>
    <xf numFmtId="0" fontId="2" fillId="0" borderId="26" xfId="56" applyFont="1" applyFill="1" applyBorder="1" applyAlignment="1">
      <alignment vertical="justify"/>
      <protection/>
    </xf>
    <xf numFmtId="0" fontId="2" fillId="0" borderId="15" xfId="56" applyFont="1" applyFill="1" applyBorder="1" applyAlignment="1">
      <alignment vertical="justify"/>
      <protection/>
    </xf>
    <xf numFmtId="0" fontId="2" fillId="0" borderId="15" xfId="56" applyFont="1" applyFill="1" applyBorder="1" applyAlignment="1">
      <alignment vertical="justify" wrapText="1"/>
      <protection/>
    </xf>
    <xf numFmtId="0" fontId="2" fillId="0" borderId="37" xfId="55" applyFont="1" applyFill="1" applyBorder="1" applyAlignment="1">
      <alignment horizontal="justify"/>
      <protection/>
    </xf>
    <xf numFmtId="0" fontId="2" fillId="0" borderId="19" xfId="56" applyFont="1" applyFill="1" applyBorder="1" applyAlignment="1">
      <alignment vertical="justify" wrapText="1"/>
      <protection/>
    </xf>
    <xf numFmtId="188" fontId="2" fillId="0" borderId="35" xfId="0" applyNumberFormat="1" applyFont="1" applyFill="1" applyBorder="1" applyAlignment="1" applyProtection="1">
      <alignment horizontal="left"/>
      <protection/>
    </xf>
    <xf numFmtId="0" fontId="2" fillId="0" borderId="0" xfId="56" applyFont="1" applyAlignment="1">
      <alignment horizontal="justify" vertical="top" wrapText="1"/>
      <protection/>
    </xf>
    <xf numFmtId="0" fontId="0" fillId="0" borderId="0" xfId="0" applyAlignment="1">
      <alignment horizontal="justify" vertical="top" wrapText="1"/>
    </xf>
    <xf numFmtId="43" fontId="10" fillId="33" borderId="41" xfId="49" applyFont="1" applyFill="1" applyBorder="1" applyAlignment="1">
      <alignment horizontal="center" vertical="center"/>
    </xf>
    <xf numFmtId="43" fontId="10" fillId="33" borderId="42" xfId="49" applyFont="1" applyFill="1" applyBorder="1" applyAlignment="1">
      <alignment horizontal="center" vertical="center"/>
    </xf>
    <xf numFmtId="49" fontId="5" fillId="0" borderId="0" xfId="56" applyNumberFormat="1" applyFont="1" applyAlignment="1">
      <alignment horizontal="right" vertical="justify"/>
      <protection/>
    </xf>
    <xf numFmtId="49" fontId="5" fillId="0" borderId="0" xfId="56" applyNumberFormat="1" applyFont="1" applyAlignment="1" quotePrefix="1">
      <alignment horizontal="right" vertical="justify"/>
      <protection/>
    </xf>
    <xf numFmtId="0" fontId="10" fillId="33" borderId="4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3" xfId="0" applyFont="1" applyFill="1" applyBorder="1" applyAlignment="1" quotePrefix="1">
      <alignment horizontal="center" vertical="center"/>
    </xf>
    <xf numFmtId="0" fontId="7" fillId="33" borderId="11" xfId="0" applyFont="1" applyFill="1" applyBorder="1" applyAlignment="1" quotePrefix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4" fontId="10" fillId="33" borderId="43" xfId="0" applyNumberFormat="1" applyFont="1" applyFill="1" applyBorder="1" applyAlignment="1">
      <alignment horizontal="center" vertical="center"/>
    </xf>
    <xf numFmtId="4" fontId="10" fillId="33" borderId="11" xfId="0" applyNumberFormat="1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Forma_E7-Lagos" xfId="51"/>
    <cellStyle name="Currency" xfId="52"/>
    <cellStyle name="Currency [0]" xfId="53"/>
    <cellStyle name="Neutral" xfId="54"/>
    <cellStyle name="Normal 2" xfId="55"/>
    <cellStyle name="Normal_Forma_E7-Lag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319</xdr:row>
      <xdr:rowOff>133350</xdr:rowOff>
    </xdr:from>
    <xdr:to>
      <xdr:col>6</xdr:col>
      <xdr:colOff>657225</xdr:colOff>
      <xdr:row>319</xdr:row>
      <xdr:rowOff>133350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7625" y="53797200"/>
          <a:ext cx="7258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considera para el cálculo de los precios unitarios el tabulador de 1998 incrementados con un 10%</a:t>
          </a:r>
        </a:p>
      </xdr:txBody>
    </xdr:sp>
    <xdr:clientData/>
  </xdr:twoCellAnchor>
  <xdr:twoCellAnchor>
    <xdr:from>
      <xdr:col>1</xdr:col>
      <xdr:colOff>0</xdr:colOff>
      <xdr:row>313</xdr:row>
      <xdr:rowOff>0</xdr:rowOff>
    </xdr:from>
    <xdr:to>
      <xdr:col>6</xdr:col>
      <xdr:colOff>685800</xdr:colOff>
      <xdr:row>313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6675" y="52768500"/>
          <a:ext cx="7267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considera para el cálculo de los precios unitarios el tabulador de 1998 incrementados con un 10%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8"/>
  <sheetViews>
    <sheetView tabSelected="1" showOutlineSymbols="0" zoomScalePageLayoutView="0" workbookViewId="0" topLeftCell="A316">
      <selection activeCell="G11" sqref="G11:I11"/>
    </sheetView>
  </sheetViews>
  <sheetFormatPr defaultColWidth="11.421875" defaultRowHeight="12.75" outlineLevelRow="4"/>
  <cols>
    <col min="1" max="1" width="0.9921875" style="9" customWidth="1"/>
    <col min="2" max="2" width="4.28125" style="9" customWidth="1"/>
    <col min="3" max="3" width="13.421875" style="9" customWidth="1"/>
    <col min="4" max="4" width="62.00390625" style="6" customWidth="1"/>
    <col min="5" max="5" width="12.28125" style="45" customWidth="1"/>
    <col min="6" max="6" width="6.7109375" style="45" customWidth="1"/>
    <col min="7" max="7" width="13.140625" style="45" customWidth="1"/>
    <col min="8" max="8" width="33.28125" style="45" customWidth="1"/>
    <col min="9" max="9" width="16.00390625" style="46" customWidth="1"/>
    <col min="10" max="10" width="0.71875" style="31" customWidth="1"/>
    <col min="11" max="16384" width="11.421875" style="10" customWidth="1"/>
  </cols>
  <sheetData>
    <row r="1" spans="2:10" s="1" customFormat="1" ht="12.75">
      <c r="B1" s="18" t="s">
        <v>0</v>
      </c>
      <c r="C1" s="17"/>
      <c r="D1" s="17"/>
      <c r="E1" s="32"/>
      <c r="F1" s="32"/>
      <c r="G1" s="32"/>
      <c r="H1" s="32"/>
      <c r="I1" s="33"/>
      <c r="J1" s="19"/>
    </row>
    <row r="2" spans="2:10" s="1" customFormat="1" ht="12.75">
      <c r="B2" s="18" t="s">
        <v>1</v>
      </c>
      <c r="C2" s="17"/>
      <c r="D2" s="17"/>
      <c r="E2" s="32"/>
      <c r="F2" s="32"/>
      <c r="G2" s="32"/>
      <c r="H2" s="32"/>
      <c r="I2" s="33"/>
      <c r="J2" s="19"/>
    </row>
    <row r="3" spans="2:10" s="1" customFormat="1" ht="12.75">
      <c r="B3" s="17"/>
      <c r="C3" s="17"/>
      <c r="D3" s="17"/>
      <c r="E3" s="32"/>
      <c r="F3" s="32"/>
      <c r="G3" s="32"/>
      <c r="H3" s="32"/>
      <c r="I3" s="33"/>
      <c r="J3" s="19"/>
    </row>
    <row r="4" spans="2:10" s="1" customFormat="1" ht="12.75">
      <c r="B4" s="18" t="s">
        <v>2</v>
      </c>
      <c r="C4" s="17"/>
      <c r="D4" s="17"/>
      <c r="E4" s="32"/>
      <c r="F4" s="32"/>
      <c r="G4" s="32"/>
      <c r="H4" s="32"/>
      <c r="I4" s="33"/>
      <c r="J4" s="19"/>
    </row>
    <row r="5" spans="2:10" s="1" customFormat="1" ht="12.75">
      <c r="B5" s="17" t="s">
        <v>3</v>
      </c>
      <c r="C5" s="17"/>
      <c r="D5" s="17"/>
      <c r="E5" s="32"/>
      <c r="F5" s="32"/>
      <c r="G5" s="32"/>
      <c r="H5" s="32"/>
      <c r="I5" s="33"/>
      <c r="J5" s="19"/>
    </row>
    <row r="6" spans="5:10" s="1" customFormat="1" ht="12.75">
      <c r="E6" s="34"/>
      <c r="F6" s="34"/>
      <c r="G6" s="34"/>
      <c r="H6" s="35"/>
      <c r="I6" s="36"/>
      <c r="J6" s="20"/>
    </row>
    <row r="7" spans="3:10" s="2" customFormat="1" ht="25.5" customHeight="1">
      <c r="C7" s="134" t="s">
        <v>4</v>
      </c>
      <c r="D7" s="255" t="s">
        <v>396</v>
      </c>
      <c r="E7" s="256"/>
      <c r="F7" s="256"/>
      <c r="G7" s="256"/>
      <c r="H7" s="72"/>
      <c r="I7" s="72"/>
      <c r="J7" s="21"/>
    </row>
    <row r="8" spans="2:10" s="2" customFormat="1" ht="12">
      <c r="B8" s="3"/>
      <c r="D8" s="256"/>
      <c r="E8" s="256"/>
      <c r="F8" s="256"/>
      <c r="G8" s="256"/>
      <c r="H8" s="135"/>
      <c r="I8" s="37"/>
      <c r="J8" s="21"/>
    </row>
    <row r="9" spans="2:10" s="2" customFormat="1" ht="12">
      <c r="B9" s="136"/>
      <c r="C9" s="137" t="s">
        <v>194</v>
      </c>
      <c r="D9" s="197" t="s">
        <v>307</v>
      </c>
      <c r="E9" s="47"/>
      <c r="F9" s="38"/>
      <c r="G9" s="38"/>
      <c r="H9" s="38"/>
      <c r="I9" s="39" t="s">
        <v>432</v>
      </c>
      <c r="J9" s="22"/>
    </row>
    <row r="10" spans="2:10" s="2" customFormat="1" ht="12">
      <c r="B10" s="136"/>
      <c r="C10" s="137" t="s">
        <v>195</v>
      </c>
      <c r="D10" s="198" t="s">
        <v>308</v>
      </c>
      <c r="E10" s="38"/>
      <c r="F10" s="38"/>
      <c r="G10" s="38"/>
      <c r="H10" s="38"/>
      <c r="I10" s="40"/>
      <c r="J10" s="23"/>
    </row>
    <row r="11" spans="2:10" s="2" customFormat="1" ht="12">
      <c r="B11" s="136"/>
      <c r="C11" s="137" t="s">
        <v>397</v>
      </c>
      <c r="D11" s="199" t="s">
        <v>309</v>
      </c>
      <c r="E11" s="41"/>
      <c r="F11" s="41"/>
      <c r="G11" s="259"/>
      <c r="H11" s="260"/>
      <c r="I11" s="260"/>
      <c r="J11" s="24"/>
    </row>
    <row r="12" spans="2:10" s="4" customFormat="1" ht="6.75" customHeight="1" thickBot="1">
      <c r="B12" s="5"/>
      <c r="D12" s="6"/>
      <c r="E12" s="38"/>
      <c r="F12" s="38"/>
      <c r="G12" s="38"/>
      <c r="H12" s="38"/>
      <c r="I12" s="42"/>
      <c r="J12" s="25"/>
    </row>
    <row r="13" spans="1:10" s="8" customFormat="1" ht="12" customHeight="1">
      <c r="A13" s="7"/>
      <c r="B13" s="265" t="s">
        <v>5</v>
      </c>
      <c r="C13" s="267" t="s">
        <v>6</v>
      </c>
      <c r="D13" s="269" t="s">
        <v>7</v>
      </c>
      <c r="E13" s="271" t="s">
        <v>8</v>
      </c>
      <c r="F13" s="261" t="s">
        <v>9</v>
      </c>
      <c r="G13" s="263" t="s">
        <v>135</v>
      </c>
      <c r="H13" s="264"/>
      <c r="I13" s="257" t="s">
        <v>10</v>
      </c>
      <c r="J13" s="25"/>
    </row>
    <row r="14" spans="1:10" s="8" customFormat="1" ht="12" customHeight="1" thickBot="1">
      <c r="A14" s="7"/>
      <c r="B14" s="266"/>
      <c r="C14" s="268"/>
      <c r="D14" s="270"/>
      <c r="E14" s="272"/>
      <c r="F14" s="262"/>
      <c r="G14" s="43" t="s">
        <v>137</v>
      </c>
      <c r="H14" s="44" t="s">
        <v>136</v>
      </c>
      <c r="I14" s="258"/>
      <c r="J14" s="25"/>
    </row>
    <row r="15" spans="2:10" ht="13.5" customHeight="1">
      <c r="B15" s="56">
        <f>IF(E15="","",COUNT(B14:B$15)+1)</f>
      </c>
      <c r="C15" s="138" t="s">
        <v>11</v>
      </c>
      <c r="D15" s="48" t="s">
        <v>12</v>
      </c>
      <c r="E15" s="49"/>
      <c r="F15" s="50"/>
      <c r="G15" s="97" t="s">
        <v>11</v>
      </c>
      <c r="H15" s="51"/>
      <c r="I15" s="92"/>
      <c r="J15" s="26"/>
    </row>
    <row r="16" spans="2:10" ht="13.5" customHeight="1">
      <c r="B16" s="56">
        <f>IF(E16="","",COUNT(B$15:B15)+1)</f>
      </c>
      <c r="C16" s="138" t="s">
        <v>13</v>
      </c>
      <c r="D16" s="52" t="s">
        <v>14</v>
      </c>
      <c r="E16" s="53"/>
      <c r="F16" s="54"/>
      <c r="G16" s="98"/>
      <c r="H16" s="55"/>
      <c r="I16" s="93"/>
      <c r="J16" s="26"/>
    </row>
    <row r="17" spans="2:10" ht="13.5" customHeight="1">
      <c r="B17" s="56">
        <f>IF(E17="","",COUNT(B$15:B16)+1)</f>
        <v>1</v>
      </c>
      <c r="C17" s="138" t="s">
        <v>15</v>
      </c>
      <c r="D17" s="52" t="s">
        <v>16</v>
      </c>
      <c r="E17" s="53">
        <v>13</v>
      </c>
      <c r="F17" s="54" t="s">
        <v>17</v>
      </c>
      <c r="G17" s="98"/>
      <c r="H17" s="55"/>
      <c r="I17" s="93">
        <f>E17*G17</f>
        <v>0</v>
      </c>
      <c r="J17" s="26"/>
    </row>
    <row r="18" spans="2:10" ht="13.5" customHeight="1">
      <c r="B18" s="56">
        <f>IF(E18="","",COUNT(B$15:B17)+1)</f>
      </c>
      <c r="C18" s="138" t="s">
        <v>18</v>
      </c>
      <c r="D18" s="57" t="s">
        <v>19</v>
      </c>
      <c r="E18" s="53"/>
      <c r="F18" s="54"/>
      <c r="G18" s="98"/>
      <c r="H18" s="55"/>
      <c r="I18" s="93"/>
      <c r="J18" s="26"/>
    </row>
    <row r="19" spans="2:10" ht="13.5" customHeight="1">
      <c r="B19" s="56">
        <f>IF(E19="","",COUNT(B$15:B18)+1)</f>
      </c>
      <c r="C19" s="138" t="s">
        <v>20</v>
      </c>
      <c r="D19" s="57" t="s">
        <v>21</v>
      </c>
      <c r="E19" s="53"/>
      <c r="F19" s="54"/>
      <c r="G19" s="98"/>
      <c r="H19" s="55"/>
      <c r="I19" s="93"/>
      <c r="J19" s="26"/>
    </row>
    <row r="20" spans="2:10" ht="13.5" customHeight="1">
      <c r="B20" s="56">
        <f>IF(E20="","",COUNT(B$15:B19)+1)</f>
        <v>2</v>
      </c>
      <c r="C20" s="138" t="s">
        <v>22</v>
      </c>
      <c r="D20" s="57" t="s">
        <v>192</v>
      </c>
      <c r="E20" s="53">
        <v>6717</v>
      </c>
      <c r="F20" s="54" t="s">
        <v>23</v>
      </c>
      <c r="G20" s="98"/>
      <c r="H20" s="55"/>
      <c r="I20" s="93">
        <f>E20*G20</f>
        <v>0</v>
      </c>
      <c r="J20" s="26"/>
    </row>
    <row r="21" spans="2:10" ht="13.5" customHeight="1">
      <c r="B21" s="56">
        <f>IF(E21="","",COUNT(B$15:B20)+1)</f>
        <v>3</v>
      </c>
      <c r="C21" s="138" t="s">
        <v>24</v>
      </c>
      <c r="D21" s="57" t="s">
        <v>193</v>
      </c>
      <c r="E21" s="53">
        <v>16860</v>
      </c>
      <c r="F21" s="54" t="s">
        <v>23</v>
      </c>
      <c r="G21" s="98"/>
      <c r="H21" s="55"/>
      <c r="I21" s="93">
        <f>E21*G21</f>
        <v>0</v>
      </c>
      <c r="J21" s="26"/>
    </row>
    <row r="22" spans="2:10" ht="13.5" customHeight="1">
      <c r="B22" s="56">
        <f>IF(E22="","",COUNT(B$15:B21)+1)</f>
      </c>
      <c r="C22" s="138" t="s">
        <v>25</v>
      </c>
      <c r="D22" s="83" t="s">
        <v>191</v>
      </c>
      <c r="E22" s="53"/>
      <c r="F22" s="54"/>
      <c r="G22" s="98"/>
      <c r="H22" s="55"/>
      <c r="I22" s="93"/>
      <c r="J22" s="26"/>
    </row>
    <row r="23" spans="2:10" ht="13.5" customHeight="1">
      <c r="B23" s="56">
        <f>IF(E23="","",COUNT(B$15:B22)+1)</f>
      </c>
      <c r="C23" s="138" t="s">
        <v>265</v>
      </c>
      <c r="D23" s="158" t="s">
        <v>264</v>
      </c>
      <c r="E23" s="53"/>
      <c r="F23" s="54"/>
      <c r="G23" s="98"/>
      <c r="H23" s="55"/>
      <c r="I23" s="93"/>
      <c r="J23" s="26"/>
    </row>
    <row r="24" spans="2:10" ht="13.5" customHeight="1">
      <c r="B24" s="56">
        <f>IF(E24="","",COUNT(B$15:B23)+1)</f>
        <v>4</v>
      </c>
      <c r="C24" s="200" t="s">
        <v>266</v>
      </c>
      <c r="D24" s="201" t="s">
        <v>26</v>
      </c>
      <c r="E24" s="53">
        <v>10414</v>
      </c>
      <c r="F24" s="159" t="s">
        <v>23</v>
      </c>
      <c r="G24" s="98"/>
      <c r="H24" s="55"/>
      <c r="I24" s="93">
        <f>E24*G24</f>
        <v>0</v>
      </c>
      <c r="J24" s="26"/>
    </row>
    <row r="25" spans="2:10" ht="13.5" customHeight="1">
      <c r="B25" s="56">
        <f>IF(E25="","",COUNT(B$15:B24)+1)</f>
        <v>5</v>
      </c>
      <c r="C25" s="202" t="s">
        <v>310</v>
      </c>
      <c r="D25" s="203" t="s">
        <v>311</v>
      </c>
      <c r="E25" s="53">
        <v>290</v>
      </c>
      <c r="F25" s="159"/>
      <c r="G25" s="98"/>
      <c r="H25" s="55"/>
      <c r="I25" s="93">
        <f>E25*G25</f>
        <v>0</v>
      </c>
      <c r="J25" s="26"/>
    </row>
    <row r="26" spans="1:10" ht="13.5" customHeight="1">
      <c r="A26" s="144"/>
      <c r="B26" s="56">
        <f>IF(E26="","",COUNT(B$15:B25)+1)</f>
      </c>
      <c r="C26" s="138" t="s">
        <v>214</v>
      </c>
      <c r="D26" s="52" t="s">
        <v>215</v>
      </c>
      <c r="E26" s="53"/>
      <c r="F26" s="54"/>
      <c r="G26" s="98"/>
      <c r="H26" s="55"/>
      <c r="I26" s="93"/>
      <c r="J26" s="26"/>
    </row>
    <row r="27" spans="1:10" ht="13.5" customHeight="1">
      <c r="A27" s="144"/>
      <c r="B27" s="56">
        <f>IF(E27="","",COUNT(B$15:B26)+1)</f>
        <v>6</v>
      </c>
      <c r="C27" s="200" t="s">
        <v>216</v>
      </c>
      <c r="D27" s="83" t="s">
        <v>26</v>
      </c>
      <c r="E27" s="53">
        <v>1173</v>
      </c>
      <c r="F27" s="54" t="s">
        <v>23</v>
      </c>
      <c r="G27" s="98"/>
      <c r="H27" s="55"/>
      <c r="I27" s="93">
        <f>E27*G27</f>
        <v>0</v>
      </c>
      <c r="J27" s="26"/>
    </row>
    <row r="28" spans="1:10" ht="13.5" customHeight="1">
      <c r="A28" s="144"/>
      <c r="B28" s="56">
        <f>IF(E28="","",COUNT(B$15:B27)+1)</f>
      </c>
      <c r="C28" s="202" t="s">
        <v>347</v>
      </c>
      <c r="D28" s="203" t="s">
        <v>348</v>
      </c>
      <c r="E28" s="53"/>
      <c r="F28" s="54"/>
      <c r="G28" s="98"/>
      <c r="H28" s="55"/>
      <c r="I28" s="93"/>
      <c r="J28" s="26"/>
    </row>
    <row r="29" spans="1:10" ht="13.5" customHeight="1">
      <c r="A29" s="144"/>
      <c r="B29" s="56">
        <f>IF(E29="","",COUNT(B$15:B28)+1)</f>
      </c>
      <c r="C29" s="226"/>
      <c r="D29" s="238" t="s">
        <v>399</v>
      </c>
      <c r="E29" s="53"/>
      <c r="F29" s="54"/>
      <c r="G29" s="98"/>
      <c r="H29" s="55"/>
      <c r="I29" s="93"/>
      <c r="J29" s="26"/>
    </row>
    <row r="30" spans="1:10" ht="13.5" customHeight="1">
      <c r="A30" s="144"/>
      <c r="B30" s="56">
        <f>IF(E30="","",COUNT(B$15:B29)+1)</f>
        <v>7</v>
      </c>
      <c r="C30" s="202" t="s">
        <v>349</v>
      </c>
      <c r="D30" s="203" t="s">
        <v>350</v>
      </c>
      <c r="E30" s="53">
        <v>1625</v>
      </c>
      <c r="F30" s="54" t="s">
        <v>23</v>
      </c>
      <c r="G30" s="98"/>
      <c r="H30" s="55"/>
      <c r="I30" s="93">
        <f>E30*G30</f>
        <v>0</v>
      </c>
      <c r="J30" s="26"/>
    </row>
    <row r="31" spans="2:10" ht="12.75" customHeight="1">
      <c r="B31" s="56">
        <f>IF(E31="","",COUNT(B$15:B27)+1)</f>
      </c>
      <c r="C31" s="138" t="s">
        <v>27</v>
      </c>
      <c r="D31" s="52" t="s">
        <v>28</v>
      </c>
      <c r="E31" s="53"/>
      <c r="F31" s="54"/>
      <c r="G31" s="98"/>
      <c r="H31" s="55"/>
      <c r="I31" s="93"/>
      <c r="J31" s="26"/>
    </row>
    <row r="32" spans="2:10" ht="12.75" customHeight="1">
      <c r="B32" s="56">
        <f>IF(E32="","",COUNT(B$15:B31)+1)</f>
      </c>
      <c r="C32" s="138" t="s">
        <v>29</v>
      </c>
      <c r="D32" s="57" t="s">
        <v>30</v>
      </c>
      <c r="E32" s="53"/>
      <c r="F32" s="54"/>
      <c r="G32" s="98"/>
      <c r="H32" s="55"/>
      <c r="I32" s="93"/>
      <c r="J32" s="26"/>
    </row>
    <row r="33" spans="2:10" ht="12.75" customHeight="1">
      <c r="B33" s="56">
        <f>IF(E33="","",COUNT(B$15:B32)+1)</f>
      </c>
      <c r="C33" s="138" t="s">
        <v>31</v>
      </c>
      <c r="D33" s="57" t="s">
        <v>32</v>
      </c>
      <c r="E33" s="53"/>
      <c r="F33" s="54"/>
      <c r="G33" s="98"/>
      <c r="H33" s="55"/>
      <c r="I33" s="93"/>
      <c r="J33" s="26"/>
    </row>
    <row r="34" spans="2:10" ht="12.75" customHeight="1">
      <c r="B34" s="56">
        <f>IF(E34="","",COUNT(B$15:B33)+1)</f>
        <v>8</v>
      </c>
      <c r="C34" s="138" t="s">
        <v>33</v>
      </c>
      <c r="D34" s="57" t="s">
        <v>34</v>
      </c>
      <c r="E34" s="53">
        <v>8587</v>
      </c>
      <c r="F34" s="54" t="s">
        <v>23</v>
      </c>
      <c r="G34" s="98"/>
      <c r="H34" s="55"/>
      <c r="I34" s="93">
        <f>E34*G34</f>
        <v>0</v>
      </c>
      <c r="J34" s="26"/>
    </row>
    <row r="35" spans="1:10" ht="12.75" customHeight="1">
      <c r="A35" s="144"/>
      <c r="B35" s="56">
        <f>IF(E35="","",COUNT(B$15:B34)+1)</f>
      </c>
      <c r="C35" s="138" t="s">
        <v>217</v>
      </c>
      <c r="D35" s="57" t="s">
        <v>218</v>
      </c>
      <c r="E35" s="53"/>
      <c r="F35" s="54"/>
      <c r="G35" s="98"/>
      <c r="H35" s="59"/>
      <c r="I35" s="93"/>
      <c r="J35" s="26"/>
    </row>
    <row r="36" spans="1:10" ht="12.75" customHeight="1">
      <c r="A36" s="144"/>
      <c r="B36" s="56">
        <f>IF(E36="","",COUNT(B$15:B35)+1)</f>
        <v>9</v>
      </c>
      <c r="C36" s="138" t="s">
        <v>219</v>
      </c>
      <c r="D36" s="83" t="s">
        <v>35</v>
      </c>
      <c r="E36" s="53">
        <v>10508</v>
      </c>
      <c r="F36" s="54" t="s">
        <v>23</v>
      </c>
      <c r="G36" s="98"/>
      <c r="H36" s="59"/>
      <c r="I36" s="93">
        <f>E36*G36</f>
        <v>0</v>
      </c>
      <c r="J36" s="26"/>
    </row>
    <row r="37" spans="1:10" ht="12.75" customHeight="1">
      <c r="A37" s="144"/>
      <c r="B37" s="56">
        <f>IF(E37="","",COUNT(B$15:B36)+1)</f>
      </c>
      <c r="C37" s="138" t="s">
        <v>267</v>
      </c>
      <c r="D37" s="158" t="s">
        <v>268</v>
      </c>
      <c r="E37" s="53"/>
      <c r="F37" s="54"/>
      <c r="G37" s="98"/>
      <c r="H37" s="59"/>
      <c r="I37" s="93"/>
      <c r="J37" s="26"/>
    </row>
    <row r="38" spans="1:10" ht="12.75" customHeight="1">
      <c r="A38" s="144"/>
      <c r="B38" s="56">
        <f>IF(E38="","",COUNT(B$15:B37)+1)</f>
      </c>
      <c r="C38" s="138" t="s">
        <v>269</v>
      </c>
      <c r="D38" s="158" t="s">
        <v>270</v>
      </c>
      <c r="E38" s="53"/>
      <c r="F38" s="54"/>
      <c r="G38" s="98"/>
      <c r="H38" s="59"/>
      <c r="I38" s="93"/>
      <c r="J38" s="26"/>
    </row>
    <row r="39" spans="1:10" ht="12.75" customHeight="1">
      <c r="A39" s="144"/>
      <c r="B39" s="56">
        <f>IF(E39="","",COUNT(B$15:B38)+1)</f>
        <v>10</v>
      </c>
      <c r="C39" s="138" t="s">
        <v>271</v>
      </c>
      <c r="D39" s="158" t="s">
        <v>272</v>
      </c>
      <c r="E39" s="53">
        <v>5419</v>
      </c>
      <c r="F39" s="159" t="s">
        <v>23</v>
      </c>
      <c r="G39" s="98"/>
      <c r="H39" s="59"/>
      <c r="I39" s="93">
        <f>E39*G39</f>
        <v>0</v>
      </c>
      <c r="J39" s="26"/>
    </row>
    <row r="40" spans="2:10" ht="12.75" customHeight="1">
      <c r="B40" s="56">
        <f>IF(E40="","",COUNT(B$15:B39)+1)</f>
      </c>
      <c r="C40" s="138" t="s">
        <v>36</v>
      </c>
      <c r="D40" s="52" t="s">
        <v>37</v>
      </c>
      <c r="E40" s="53"/>
      <c r="F40" s="54"/>
      <c r="G40" s="98"/>
      <c r="H40" s="59"/>
      <c r="I40" s="93"/>
      <c r="J40" s="26"/>
    </row>
    <row r="41" spans="2:10" ht="36">
      <c r="B41" s="56">
        <f>IF(E41="","",COUNT(B$15:B40)+1)</f>
      </c>
      <c r="C41" s="138" t="s">
        <v>38</v>
      </c>
      <c r="D41" s="67" t="s">
        <v>398</v>
      </c>
      <c r="E41" s="53"/>
      <c r="F41" s="54"/>
      <c r="G41" s="98"/>
      <c r="H41" s="59"/>
      <c r="I41" s="93"/>
      <c r="J41" s="26"/>
    </row>
    <row r="42" spans="2:10" ht="15.75" customHeight="1">
      <c r="B42" s="56">
        <f>IF(E42="","",COUNT(B$15:B41)+1)</f>
        <v>11</v>
      </c>
      <c r="C42" s="138" t="s">
        <v>39</v>
      </c>
      <c r="D42" s="57" t="s">
        <v>34</v>
      </c>
      <c r="E42" s="53">
        <v>35640</v>
      </c>
      <c r="F42" s="54" t="s">
        <v>23</v>
      </c>
      <c r="G42" s="98"/>
      <c r="H42" s="60"/>
      <c r="I42" s="93">
        <f>E42*G42</f>
        <v>0</v>
      </c>
      <c r="J42" s="26"/>
    </row>
    <row r="43" spans="2:10" ht="15.75" customHeight="1">
      <c r="B43" s="56">
        <f>IF(E43="","",COUNT(B$15:B42)+1)</f>
        <v>12</v>
      </c>
      <c r="C43" s="138" t="s">
        <v>40</v>
      </c>
      <c r="D43" s="57" t="s">
        <v>41</v>
      </c>
      <c r="E43" s="53">
        <v>18344</v>
      </c>
      <c r="F43" s="54" t="s">
        <v>23</v>
      </c>
      <c r="G43" s="98"/>
      <c r="H43" s="60"/>
      <c r="I43" s="93">
        <f>E43*G43</f>
        <v>0</v>
      </c>
      <c r="J43" s="26"/>
    </row>
    <row r="44" spans="2:10" ht="15.75" customHeight="1">
      <c r="B44" s="56">
        <f>IF(E44="","",COUNT(B$15:B43)+1)</f>
        <v>13</v>
      </c>
      <c r="C44" s="138" t="s">
        <v>42</v>
      </c>
      <c r="D44" s="239" t="s">
        <v>400</v>
      </c>
      <c r="E44" s="53">
        <v>14820</v>
      </c>
      <c r="F44" s="54" t="s">
        <v>23</v>
      </c>
      <c r="G44" s="98"/>
      <c r="H44" s="59"/>
      <c r="I44" s="93">
        <f>E44*G44</f>
        <v>0</v>
      </c>
      <c r="J44" s="26"/>
    </row>
    <row r="45" spans="1:10" ht="36.75" thickBot="1">
      <c r="A45" s="144"/>
      <c r="B45" s="56">
        <f>IF(E45="","",COUNT(B$15:B44)+1)</f>
      </c>
      <c r="C45" s="138" t="s">
        <v>220</v>
      </c>
      <c r="D45" s="67" t="s">
        <v>221</v>
      </c>
      <c r="E45" s="53"/>
      <c r="F45" s="54"/>
      <c r="G45" s="98"/>
      <c r="H45" s="59"/>
      <c r="I45" s="93"/>
      <c r="J45" s="26"/>
    </row>
    <row r="46" spans="1:10" s="12" customFormat="1" ht="6" customHeight="1" thickBot="1">
      <c r="A46" s="11"/>
      <c r="B46" s="104"/>
      <c r="C46" s="140"/>
      <c r="D46" s="106"/>
      <c r="E46" s="107"/>
      <c r="F46" s="104"/>
      <c r="G46" s="181"/>
      <c r="H46" s="109"/>
      <c r="I46" s="108"/>
      <c r="J46" s="11"/>
    </row>
    <row r="47" spans="2:9" s="15" customFormat="1" ht="13.5" thickBot="1">
      <c r="B47" s="110"/>
      <c r="C47" s="141"/>
      <c r="D47" s="247" t="s">
        <v>411</v>
      </c>
      <c r="E47" s="112"/>
      <c r="F47" s="110"/>
      <c r="G47" s="182"/>
      <c r="H47" s="113" t="s">
        <v>113</v>
      </c>
      <c r="I47" s="114">
        <f>SUM(I15:I46)</f>
        <v>0</v>
      </c>
    </row>
    <row r="48" spans="2:9" s="15" customFormat="1" ht="6" customHeight="1" thickBot="1">
      <c r="B48" s="110"/>
      <c r="C48" s="141"/>
      <c r="D48" s="115"/>
      <c r="E48" s="112"/>
      <c r="F48" s="110"/>
      <c r="G48" s="182"/>
      <c r="H48" s="113"/>
      <c r="I48" s="116"/>
    </row>
    <row r="49" spans="2:9" s="15" customFormat="1" ht="13.5" thickBot="1">
      <c r="B49" s="110"/>
      <c r="C49" s="141"/>
      <c r="D49" s="110"/>
      <c r="E49" s="112"/>
      <c r="F49" s="110"/>
      <c r="G49" s="182"/>
      <c r="H49" s="113" t="s">
        <v>123</v>
      </c>
      <c r="I49" s="114">
        <f>I47</f>
        <v>0</v>
      </c>
    </row>
    <row r="50" spans="2:9" s="15" customFormat="1" ht="12.75">
      <c r="B50" s="117"/>
      <c r="C50" s="142"/>
      <c r="D50" s="118"/>
      <c r="E50" s="112"/>
      <c r="F50" s="110"/>
      <c r="G50" s="183"/>
      <c r="H50" s="110"/>
      <c r="I50" s="119"/>
    </row>
    <row r="51" spans="2:9" s="15" customFormat="1" ht="12.75">
      <c r="B51" s="110"/>
      <c r="C51" s="110" t="s">
        <v>124</v>
      </c>
      <c r="D51" s="115"/>
      <c r="E51" s="112"/>
      <c r="F51" s="110"/>
      <c r="G51" s="183"/>
      <c r="H51" s="110"/>
      <c r="I51" s="119"/>
    </row>
    <row r="52" spans="2:9" s="15" customFormat="1" ht="12.75">
      <c r="B52" s="110"/>
      <c r="C52" s="110"/>
      <c r="D52" s="115"/>
      <c r="E52" s="112"/>
      <c r="F52" s="110"/>
      <c r="G52" s="183"/>
      <c r="H52" s="110"/>
      <c r="I52" s="119"/>
    </row>
    <row r="53" spans="2:9" s="15" customFormat="1" ht="12.75">
      <c r="B53" s="117"/>
      <c r="C53" s="117"/>
      <c r="D53" s="118"/>
      <c r="E53" s="112"/>
      <c r="F53" s="117"/>
      <c r="G53" s="184"/>
      <c r="H53" s="117"/>
      <c r="I53" s="119"/>
    </row>
    <row r="54" spans="1:10" s="15" customFormat="1" ht="12.75">
      <c r="A54" s="16"/>
      <c r="B54" s="120"/>
      <c r="C54" s="120" t="s">
        <v>125</v>
      </c>
      <c r="D54" s="121"/>
      <c r="E54" s="122"/>
      <c r="F54" s="123" t="s">
        <v>126</v>
      </c>
      <c r="G54" s="185"/>
      <c r="H54" s="123"/>
      <c r="I54" s="103"/>
      <c r="J54" s="16"/>
    </row>
    <row r="55" spans="2:9" s="16" customFormat="1" ht="4.5" customHeight="1">
      <c r="B55" s="120"/>
      <c r="C55" s="143"/>
      <c r="D55" s="121"/>
      <c r="E55" s="122"/>
      <c r="F55" s="123"/>
      <c r="G55" s="185"/>
      <c r="H55" s="123"/>
      <c r="I55" s="103"/>
    </row>
    <row r="56" spans="1:10" ht="12.75">
      <c r="A56" s="144"/>
      <c r="B56" s="56">
        <f>IF(E56="","",COUNT(B$15:B55)+1)</f>
        <v>14</v>
      </c>
      <c r="C56" s="138" t="s">
        <v>312</v>
      </c>
      <c r="D56" s="57" t="s">
        <v>313</v>
      </c>
      <c r="E56" s="53">
        <v>2822</v>
      </c>
      <c r="F56" s="54" t="s">
        <v>23</v>
      </c>
      <c r="G56" s="98"/>
      <c r="H56" s="59"/>
      <c r="I56" s="93">
        <f>E56*G56</f>
        <v>0</v>
      </c>
      <c r="J56" s="26"/>
    </row>
    <row r="57" spans="1:10" ht="12.75">
      <c r="A57" s="144"/>
      <c r="B57" s="56">
        <f>IF(E57="","",COUNT(B$15:B56)+1)</f>
        <v>15</v>
      </c>
      <c r="C57" s="200" t="s">
        <v>222</v>
      </c>
      <c r="D57" s="83" t="s">
        <v>314</v>
      </c>
      <c r="E57" s="53">
        <v>1733</v>
      </c>
      <c r="F57" s="54" t="s">
        <v>23</v>
      </c>
      <c r="G57" s="98"/>
      <c r="H57" s="59"/>
      <c r="I57" s="93">
        <f>E57*G57</f>
        <v>0</v>
      </c>
      <c r="J57" s="26"/>
    </row>
    <row r="58" spans="1:10" ht="12.75">
      <c r="A58" s="144"/>
      <c r="B58" s="56">
        <f>IF(E58="","",COUNT(B$15:B57)+1)</f>
      </c>
      <c r="C58" s="204" t="s">
        <v>315</v>
      </c>
      <c r="D58" s="205" t="s">
        <v>316</v>
      </c>
      <c r="E58" s="53"/>
      <c r="F58" s="54"/>
      <c r="G58" s="98"/>
      <c r="H58" s="59"/>
      <c r="I58" s="93"/>
      <c r="J58" s="26"/>
    </row>
    <row r="59" spans="1:10" ht="12.75">
      <c r="A59" s="144"/>
      <c r="B59" s="56">
        <f>IF(E59="","",COUNT(B$15:B58)+1)</f>
        <v>16</v>
      </c>
      <c r="C59" s="206"/>
      <c r="D59" s="240" t="s">
        <v>401</v>
      </c>
      <c r="E59" s="53">
        <v>2640</v>
      </c>
      <c r="F59" s="54" t="s">
        <v>23</v>
      </c>
      <c r="G59" s="98"/>
      <c r="H59" s="59"/>
      <c r="I59" s="93">
        <f>E59*G59</f>
        <v>0</v>
      </c>
      <c r="J59" s="26"/>
    </row>
    <row r="60" spans="2:10" ht="41.25" customHeight="1">
      <c r="B60" s="56">
        <f>IF(E60="","",COUNT(B$15:B59)+1)</f>
        <v>17</v>
      </c>
      <c r="C60" s="138" t="s">
        <v>43</v>
      </c>
      <c r="D60" s="241" t="s">
        <v>402</v>
      </c>
      <c r="E60" s="53">
        <v>23576</v>
      </c>
      <c r="F60" s="54" t="s">
        <v>23</v>
      </c>
      <c r="G60" s="98"/>
      <c r="H60" s="59"/>
      <c r="I60" s="93">
        <f>E60*G60</f>
        <v>0</v>
      </c>
      <c r="J60" s="26"/>
    </row>
    <row r="61" spans="2:10" ht="12.75">
      <c r="B61" s="56">
        <f>IF(E61="","",COUNT(B$15:B60)+1)</f>
      </c>
      <c r="C61" s="138" t="s">
        <v>44</v>
      </c>
      <c r="D61" s="58" t="s">
        <v>45</v>
      </c>
      <c r="E61" s="53"/>
      <c r="F61" s="54"/>
      <c r="G61" s="98"/>
      <c r="H61" s="59"/>
      <c r="I61" s="93"/>
      <c r="J61" s="26"/>
    </row>
    <row r="62" spans="2:10" ht="24">
      <c r="B62" s="56">
        <f>IF(E62="","",COUNT(B$15:B61)+1)</f>
      </c>
      <c r="C62" s="138" t="s">
        <v>46</v>
      </c>
      <c r="D62" s="58" t="s">
        <v>47</v>
      </c>
      <c r="E62" s="53"/>
      <c r="F62" s="54"/>
      <c r="G62" s="98"/>
      <c r="H62" s="59"/>
      <c r="I62" s="93"/>
      <c r="J62" s="26"/>
    </row>
    <row r="63" spans="2:10" ht="14.25" customHeight="1">
      <c r="B63" s="56">
        <f>IF(E63="","",COUNT(B$15:B62)+1)</f>
        <v>18</v>
      </c>
      <c r="C63" s="138" t="s">
        <v>48</v>
      </c>
      <c r="D63" s="58" t="s">
        <v>49</v>
      </c>
      <c r="E63" s="53">
        <v>284</v>
      </c>
      <c r="F63" s="70" t="s">
        <v>23</v>
      </c>
      <c r="G63" s="98"/>
      <c r="H63" s="59"/>
      <c r="I63" s="93">
        <f>E63*G63</f>
        <v>0</v>
      </c>
      <c r="J63" s="26"/>
    </row>
    <row r="64" spans="2:10" ht="12" customHeight="1">
      <c r="B64" s="56">
        <f>IF(E64="","",COUNT(B$15:B63)+1)</f>
      </c>
      <c r="C64" s="138"/>
      <c r="D64" s="86" t="s">
        <v>50</v>
      </c>
      <c r="E64" s="53"/>
      <c r="F64" s="54"/>
      <c r="G64" s="98"/>
      <c r="H64" s="59"/>
      <c r="I64" s="93"/>
      <c r="J64" s="26"/>
    </row>
    <row r="65" spans="2:10" ht="12" customHeight="1">
      <c r="B65" s="56">
        <f>IF(E65="","",COUNT(B$15:B64)+1)</f>
      </c>
      <c r="C65" s="138" t="s">
        <v>51</v>
      </c>
      <c r="D65" s="57" t="s">
        <v>52</v>
      </c>
      <c r="E65" s="53"/>
      <c r="F65" s="54"/>
      <c r="G65" s="98"/>
      <c r="H65" s="59"/>
      <c r="I65" s="93"/>
      <c r="J65" s="26"/>
    </row>
    <row r="66" spans="2:10" ht="24">
      <c r="B66" s="56">
        <f>IF(E66="","",COUNT(B$15:B65)+1)</f>
        <v>19</v>
      </c>
      <c r="C66" s="138" t="s">
        <v>53</v>
      </c>
      <c r="D66" s="57" t="s">
        <v>54</v>
      </c>
      <c r="E66" s="53">
        <v>3080</v>
      </c>
      <c r="F66" s="54" t="s">
        <v>23</v>
      </c>
      <c r="G66" s="98"/>
      <c r="H66" s="59"/>
      <c r="I66" s="93">
        <f>E66*G66</f>
        <v>0</v>
      </c>
      <c r="J66" s="26"/>
    </row>
    <row r="67" spans="2:10" ht="12" customHeight="1">
      <c r="B67" s="56">
        <f>IF(E67="","",COUNT(B$15:B66)+1)</f>
      </c>
      <c r="C67" s="138" t="s">
        <v>55</v>
      </c>
      <c r="D67" s="57" t="s">
        <v>56</v>
      </c>
      <c r="E67" s="53"/>
      <c r="F67" s="54"/>
      <c r="G67" s="98"/>
      <c r="H67" s="59"/>
      <c r="I67" s="93"/>
      <c r="J67" s="26"/>
    </row>
    <row r="68" spans="2:10" ht="12" customHeight="1">
      <c r="B68" s="56">
        <f>IF(E68="","",COUNT(B$15:B67)+1)</f>
      </c>
      <c r="C68" s="138" t="s">
        <v>57</v>
      </c>
      <c r="D68" s="57" t="s">
        <v>58</v>
      </c>
      <c r="E68" s="53"/>
      <c r="F68" s="54"/>
      <c r="G68" s="98"/>
      <c r="H68" s="59"/>
      <c r="I68" s="93"/>
      <c r="J68" s="26"/>
    </row>
    <row r="69" spans="2:10" ht="24">
      <c r="B69" s="56">
        <f>IF(E69="","",COUNT(B$15:B68)+1)</f>
        <v>20</v>
      </c>
      <c r="C69" s="138" t="s">
        <v>59</v>
      </c>
      <c r="D69" s="57" t="s">
        <v>60</v>
      </c>
      <c r="E69" s="53">
        <v>2156</v>
      </c>
      <c r="F69" s="54" t="s">
        <v>23</v>
      </c>
      <c r="G69" s="98"/>
      <c r="H69" s="59"/>
      <c r="I69" s="93">
        <f>E69*G69</f>
        <v>0</v>
      </c>
      <c r="J69" s="26"/>
    </row>
    <row r="70" spans="2:10" ht="12" customHeight="1">
      <c r="B70" s="56">
        <f>IF(E70="","",COUNT(B$15:B69)+1)</f>
      </c>
      <c r="C70" s="138" t="s">
        <v>61</v>
      </c>
      <c r="D70" s="57" t="s">
        <v>62</v>
      </c>
      <c r="E70" s="53"/>
      <c r="F70" s="54"/>
      <c r="G70" s="98"/>
      <c r="H70" s="59"/>
      <c r="I70" s="93"/>
      <c r="J70" s="26"/>
    </row>
    <row r="71" spans="2:10" ht="12" customHeight="1">
      <c r="B71" s="56">
        <f>IF(E71="","",COUNT(B$15:B70)+1)</f>
      </c>
      <c r="C71" s="138" t="s">
        <v>63</v>
      </c>
      <c r="D71" s="57" t="s">
        <v>142</v>
      </c>
      <c r="E71" s="53"/>
      <c r="F71" s="54"/>
      <c r="G71" s="98"/>
      <c r="H71" s="59"/>
      <c r="I71" s="93"/>
      <c r="J71" s="26"/>
    </row>
    <row r="72" spans="2:10" ht="12" customHeight="1">
      <c r="B72" s="56">
        <f>IF(E72="","",COUNT(B$15:B71)+1)</f>
      </c>
      <c r="C72" s="138" t="s">
        <v>64</v>
      </c>
      <c r="D72" s="57" t="s">
        <v>65</v>
      </c>
      <c r="E72" s="53"/>
      <c r="F72" s="54"/>
      <c r="G72" s="98"/>
      <c r="H72" s="59"/>
      <c r="I72" s="93"/>
      <c r="J72" s="26"/>
    </row>
    <row r="73" spans="2:10" ht="12" customHeight="1">
      <c r="B73" s="56">
        <f>IF(E73="","",COUNT(B$15:B72)+1)</f>
        <v>21</v>
      </c>
      <c r="C73" s="138" t="s">
        <v>317</v>
      </c>
      <c r="D73" s="57" t="s">
        <v>318</v>
      </c>
      <c r="E73" s="53">
        <v>105</v>
      </c>
      <c r="F73" s="54" t="s">
        <v>23</v>
      </c>
      <c r="G73" s="98"/>
      <c r="H73" s="59"/>
      <c r="I73" s="93">
        <f>E73*G73</f>
        <v>0</v>
      </c>
      <c r="J73" s="26"/>
    </row>
    <row r="74" spans="2:10" ht="12" customHeight="1">
      <c r="B74" s="56">
        <f>IF(E74="","",COUNT(B$15:B73)+1)</f>
        <v>22</v>
      </c>
      <c r="C74" s="138" t="s">
        <v>196</v>
      </c>
      <c r="D74" s="57" t="s">
        <v>197</v>
      </c>
      <c r="E74" s="53">
        <v>1496</v>
      </c>
      <c r="F74" s="54" t="s">
        <v>23</v>
      </c>
      <c r="G74" s="98"/>
      <c r="H74" s="59"/>
      <c r="I74" s="93">
        <f>E74*G74</f>
        <v>0</v>
      </c>
      <c r="J74" s="26"/>
    </row>
    <row r="75" spans="2:10" ht="12" customHeight="1">
      <c r="B75" s="56">
        <f>IF(E75="","",COUNT(B$15:B74)+1)</f>
        <v>23</v>
      </c>
      <c r="C75" s="138" t="s">
        <v>244</v>
      </c>
      <c r="D75" s="57" t="s">
        <v>245</v>
      </c>
      <c r="E75" s="53">
        <v>325</v>
      </c>
      <c r="F75" s="54" t="s">
        <v>23</v>
      </c>
      <c r="G75" s="98"/>
      <c r="H75" s="59"/>
      <c r="I75" s="93">
        <f>E75*G75</f>
        <v>0</v>
      </c>
      <c r="J75" s="26"/>
    </row>
    <row r="76" spans="2:10" ht="12" customHeight="1">
      <c r="B76" s="56">
        <f>IF(E76="","",COUNT(B$15:B75)+1)</f>
      </c>
      <c r="C76" s="138" t="s">
        <v>68</v>
      </c>
      <c r="D76" s="57" t="s">
        <v>69</v>
      </c>
      <c r="E76" s="53"/>
      <c r="F76" s="54"/>
      <c r="G76" s="98"/>
      <c r="H76" s="59"/>
      <c r="I76" s="93"/>
      <c r="J76" s="26"/>
    </row>
    <row r="77" spans="2:10" ht="12" customHeight="1" thickBot="1">
      <c r="B77" s="56">
        <f>IF(E77="","",COUNT(B$15:B76)+1)</f>
        <v>24</v>
      </c>
      <c r="C77" s="138" t="s">
        <v>70</v>
      </c>
      <c r="D77" s="83" t="s">
        <v>71</v>
      </c>
      <c r="E77" s="160">
        <v>45304</v>
      </c>
      <c r="F77" s="54" t="s">
        <v>72</v>
      </c>
      <c r="G77" s="98"/>
      <c r="H77" s="59"/>
      <c r="I77" s="93">
        <f>E77*G77</f>
        <v>0</v>
      </c>
      <c r="J77" s="26"/>
    </row>
    <row r="78" spans="1:10" s="12" customFormat="1" ht="6" customHeight="1" thickBot="1">
      <c r="A78" s="11"/>
      <c r="B78" s="104"/>
      <c r="C78" s="140"/>
      <c r="D78" s="106"/>
      <c r="E78" s="107"/>
      <c r="F78" s="104"/>
      <c r="G78" s="181"/>
      <c r="H78" s="109"/>
      <c r="I78" s="108"/>
      <c r="J78" s="11"/>
    </row>
    <row r="79" spans="2:9" s="15" customFormat="1" ht="13.5" thickBot="1">
      <c r="B79" s="110"/>
      <c r="C79" s="141"/>
      <c r="D79" s="111" t="s">
        <v>411</v>
      </c>
      <c r="E79" s="112"/>
      <c r="F79" s="110"/>
      <c r="G79" s="182"/>
      <c r="H79" s="113" t="s">
        <v>113</v>
      </c>
      <c r="I79" s="114">
        <f>SUM(I55:I78)</f>
        <v>0</v>
      </c>
    </row>
    <row r="80" spans="2:9" s="15" customFormat="1" ht="6" customHeight="1" thickBot="1">
      <c r="B80" s="110"/>
      <c r="C80" s="141"/>
      <c r="D80" s="115"/>
      <c r="E80" s="112"/>
      <c r="F80" s="110"/>
      <c r="G80" s="182"/>
      <c r="H80" s="113"/>
      <c r="I80" s="116"/>
    </row>
    <row r="81" spans="2:9" s="15" customFormat="1" ht="13.5" thickBot="1">
      <c r="B81" s="110"/>
      <c r="C81" s="141"/>
      <c r="D81" s="110"/>
      <c r="E81" s="112"/>
      <c r="F81" s="110"/>
      <c r="G81" s="182"/>
      <c r="H81" s="113" t="s">
        <v>123</v>
      </c>
      <c r="I81" s="114">
        <f>I79+I49</f>
        <v>0</v>
      </c>
    </row>
    <row r="82" spans="2:9" s="15" customFormat="1" ht="12.75">
      <c r="B82" s="117"/>
      <c r="C82" s="142"/>
      <c r="D82" s="118"/>
      <c r="E82" s="112"/>
      <c r="F82" s="110"/>
      <c r="G82" s="183"/>
      <c r="H82" s="110"/>
      <c r="I82" s="119"/>
    </row>
    <row r="83" spans="2:9" s="15" customFormat="1" ht="12.75">
      <c r="B83" s="110"/>
      <c r="C83" s="110" t="s">
        <v>124</v>
      </c>
      <c r="D83" s="115"/>
      <c r="E83" s="112"/>
      <c r="F83" s="110"/>
      <c r="G83" s="183"/>
      <c r="H83" s="110"/>
      <c r="I83" s="119"/>
    </row>
    <row r="84" spans="2:9" s="15" customFormat="1" ht="12.75">
      <c r="B84" s="110"/>
      <c r="C84" s="110"/>
      <c r="D84" s="115"/>
      <c r="E84" s="112"/>
      <c r="F84" s="110"/>
      <c r="G84" s="183"/>
      <c r="H84" s="110"/>
      <c r="I84" s="119"/>
    </row>
    <row r="85" spans="2:9" s="15" customFormat="1" ht="12.75">
      <c r="B85" s="117"/>
      <c r="C85" s="117"/>
      <c r="D85" s="118"/>
      <c r="E85" s="112"/>
      <c r="F85" s="117"/>
      <c r="G85" s="184"/>
      <c r="H85" s="117"/>
      <c r="I85" s="119"/>
    </row>
    <row r="86" spans="1:10" s="15" customFormat="1" ht="12.75">
      <c r="A86" s="16"/>
      <c r="B86" s="120"/>
      <c r="C86" s="120" t="s">
        <v>125</v>
      </c>
      <c r="D86" s="121"/>
      <c r="E86" s="122"/>
      <c r="F86" s="123" t="s">
        <v>126</v>
      </c>
      <c r="G86" s="185"/>
      <c r="H86" s="123"/>
      <c r="I86" s="103"/>
      <c r="J86" s="16"/>
    </row>
    <row r="87" spans="2:9" s="16" customFormat="1" ht="6" customHeight="1">
      <c r="B87" s="120"/>
      <c r="C87" s="143"/>
      <c r="D87" s="121"/>
      <c r="E87" s="122"/>
      <c r="F87" s="123"/>
      <c r="G87" s="185"/>
      <c r="H87" s="123"/>
      <c r="I87" s="103"/>
    </row>
    <row r="88" spans="2:10" ht="15" customHeight="1">
      <c r="B88" s="56">
        <f>IF(E88="","",COUNT(B$15:B87)+1)</f>
      </c>
      <c r="C88" s="138" t="s">
        <v>273</v>
      </c>
      <c r="D88" s="158" t="s">
        <v>274</v>
      </c>
      <c r="E88" s="53"/>
      <c r="F88" s="54"/>
      <c r="G88" s="98"/>
      <c r="H88" s="59"/>
      <c r="I88" s="93"/>
      <c r="J88" s="26"/>
    </row>
    <row r="89" spans="2:10" ht="12.75">
      <c r="B89" s="56">
        <f>IF(E89="","",COUNT(B$15:B88)+1)</f>
      </c>
      <c r="C89" s="138" t="s">
        <v>275</v>
      </c>
      <c r="D89" s="158" t="s">
        <v>276</v>
      </c>
      <c r="E89" s="53"/>
      <c r="F89" s="54"/>
      <c r="G89" s="98"/>
      <c r="H89" s="59"/>
      <c r="I89" s="93"/>
      <c r="J89" s="26"/>
    </row>
    <row r="90" spans="2:10" ht="24">
      <c r="B90" s="56">
        <f>IF(E90="","",COUNT(B$15:B89)+1)</f>
        <v>25</v>
      </c>
      <c r="C90" s="138" t="s">
        <v>277</v>
      </c>
      <c r="D90" s="158" t="s">
        <v>278</v>
      </c>
      <c r="E90" s="53">
        <v>84</v>
      </c>
      <c r="F90" s="159" t="s">
        <v>23</v>
      </c>
      <c r="G90" s="98"/>
      <c r="H90" s="59"/>
      <c r="I90" s="93">
        <f>E90*G90</f>
        <v>0</v>
      </c>
      <c r="J90" s="26"/>
    </row>
    <row r="91" spans="2:10" ht="12.75">
      <c r="B91" s="56">
        <f>IF(E91="","",COUNT(B$15:B90)+1)</f>
      </c>
      <c r="C91" s="138" t="s">
        <v>279</v>
      </c>
      <c r="D91" s="158" t="s">
        <v>280</v>
      </c>
      <c r="E91" s="53"/>
      <c r="F91" s="54"/>
      <c r="G91" s="98"/>
      <c r="H91" s="59"/>
      <c r="I91" s="93"/>
      <c r="J91" s="26"/>
    </row>
    <row r="92" spans="2:10" ht="12.75">
      <c r="B92" s="56">
        <f>IF(E92="","",COUNT(B$15:B91)+1)</f>
      </c>
      <c r="C92" s="138" t="s">
        <v>281</v>
      </c>
      <c r="D92" s="158" t="s">
        <v>282</v>
      </c>
      <c r="E92" s="53"/>
      <c r="F92" s="54"/>
      <c r="G92" s="98"/>
      <c r="H92" s="59"/>
      <c r="I92" s="93"/>
      <c r="J92" s="26"/>
    </row>
    <row r="93" spans="2:10" ht="12.75">
      <c r="B93" s="56">
        <f>IF(E93="","",COUNT(B$15:B92)+1)</f>
        <v>26</v>
      </c>
      <c r="C93" s="138" t="s">
        <v>283</v>
      </c>
      <c r="D93" s="158" t="s">
        <v>284</v>
      </c>
      <c r="E93" s="53">
        <v>600</v>
      </c>
      <c r="F93" s="159" t="s">
        <v>74</v>
      </c>
      <c r="G93" s="98"/>
      <c r="H93" s="59"/>
      <c r="I93" s="93">
        <f>E93*G93</f>
        <v>0</v>
      </c>
      <c r="J93" s="26"/>
    </row>
    <row r="94" spans="2:10" ht="12.75">
      <c r="B94" s="56">
        <f>IF(E94="","",COUNT(B$15:B93)+1)</f>
        <v>27</v>
      </c>
      <c r="C94" s="138" t="s">
        <v>285</v>
      </c>
      <c r="D94" s="158" t="s">
        <v>286</v>
      </c>
      <c r="E94" s="53">
        <v>73.2</v>
      </c>
      <c r="F94" s="159" t="s">
        <v>23</v>
      </c>
      <c r="G94" s="98"/>
      <c r="H94" s="59"/>
      <c r="I94" s="93">
        <f>E94*G94</f>
        <v>0</v>
      </c>
      <c r="J94" s="26"/>
    </row>
    <row r="95" spans="2:10" ht="12.75">
      <c r="B95" s="56">
        <f>IF(E95="","",COUNT(B$15:B94)+1)</f>
        <v>28</v>
      </c>
      <c r="C95" s="200" t="s">
        <v>287</v>
      </c>
      <c r="D95" s="201" t="s">
        <v>288</v>
      </c>
      <c r="E95" s="53">
        <v>3</v>
      </c>
      <c r="F95" s="159" t="s">
        <v>75</v>
      </c>
      <c r="G95" s="98"/>
      <c r="H95" s="59"/>
      <c r="I95" s="93">
        <f>E95*G95</f>
        <v>0</v>
      </c>
      <c r="J95" s="26"/>
    </row>
    <row r="96" spans="2:10" ht="12.75">
      <c r="B96" s="56">
        <f>IF(E96="","",COUNT(B$15:B95)+1)</f>
      </c>
      <c r="C96" s="204" t="s">
        <v>319</v>
      </c>
      <c r="D96" s="205" t="s">
        <v>320</v>
      </c>
      <c r="E96" s="53"/>
      <c r="F96" s="159"/>
      <c r="G96" s="98"/>
      <c r="H96" s="59"/>
      <c r="I96" s="93"/>
      <c r="J96" s="26"/>
    </row>
    <row r="97" spans="2:10" ht="12.75">
      <c r="B97" s="56">
        <f>IF(E97="","",COUNT(B$15:B96)+1)</f>
      </c>
      <c r="C97" s="207" t="s">
        <v>321</v>
      </c>
      <c r="D97" s="208" t="s">
        <v>322</v>
      </c>
      <c r="E97" s="53"/>
      <c r="F97" s="159"/>
      <c r="G97" s="98"/>
      <c r="H97" s="59"/>
      <c r="I97" s="93"/>
      <c r="J97" s="26"/>
    </row>
    <row r="98" spans="2:10" ht="12.75">
      <c r="B98" s="56">
        <f>IF(E98="","",COUNT(B$15:B97)+1)</f>
      </c>
      <c r="C98" s="209" t="s">
        <v>323</v>
      </c>
      <c r="D98" s="210" t="s">
        <v>324</v>
      </c>
      <c r="E98" s="53"/>
      <c r="F98" s="159"/>
      <c r="G98" s="98"/>
      <c r="H98" s="59"/>
      <c r="I98" s="93"/>
      <c r="J98" s="26"/>
    </row>
    <row r="99" spans="2:10" ht="12.75">
      <c r="B99" s="56">
        <f>IF(E99="","",COUNT(B$15:B98)+1)</f>
        <v>29</v>
      </c>
      <c r="C99" s="209" t="s">
        <v>325</v>
      </c>
      <c r="D99" s="210" t="s">
        <v>326</v>
      </c>
      <c r="E99" s="53">
        <v>288</v>
      </c>
      <c r="F99" s="159" t="s">
        <v>23</v>
      </c>
      <c r="G99" s="98"/>
      <c r="H99" s="59"/>
      <c r="I99" s="93">
        <f>E99*G99</f>
        <v>0</v>
      </c>
      <c r="J99" s="26"/>
    </row>
    <row r="100" spans="2:10" ht="12.75">
      <c r="B100" s="56">
        <f>IF(E100="","",COUNT(B$15:B95)+1)</f>
      </c>
      <c r="C100" s="138" t="s">
        <v>76</v>
      </c>
      <c r="D100" s="52" t="s">
        <v>77</v>
      </c>
      <c r="E100" s="53"/>
      <c r="F100" s="54"/>
      <c r="G100" s="98"/>
      <c r="H100" s="59"/>
      <c r="I100" s="93"/>
      <c r="J100" s="26"/>
    </row>
    <row r="101" spans="1:10" s="14" customFormat="1" ht="24">
      <c r="A101" s="13"/>
      <c r="B101" s="56">
        <f>IF(E101="","",COUNT(B$15:B100)+1)</f>
      </c>
      <c r="C101" s="138" t="s">
        <v>78</v>
      </c>
      <c r="D101" s="63" t="s">
        <v>198</v>
      </c>
      <c r="E101" s="64"/>
      <c r="F101" s="65"/>
      <c r="G101" s="98"/>
      <c r="H101" s="66"/>
      <c r="I101" s="93"/>
      <c r="J101" s="28"/>
    </row>
    <row r="102" spans="1:10" s="14" customFormat="1" ht="12.75">
      <c r="A102" s="13"/>
      <c r="B102" s="56">
        <f>IF(E102="","",COUNT(B$15:B101)+1)</f>
      </c>
      <c r="C102" s="138" t="s">
        <v>79</v>
      </c>
      <c r="D102" s="242" t="s">
        <v>403</v>
      </c>
      <c r="E102" s="64"/>
      <c r="F102" s="65"/>
      <c r="G102" s="98"/>
      <c r="H102" s="66"/>
      <c r="I102" s="93"/>
      <c r="J102" s="28"/>
    </row>
    <row r="103" spans="1:10" s="100" customFormat="1" ht="24">
      <c r="A103" s="99"/>
      <c r="B103" s="56">
        <f>IF(E103="","",COUNT(B$15:B102)+1)</f>
        <v>30</v>
      </c>
      <c r="C103" s="138" t="s">
        <v>133</v>
      </c>
      <c r="D103" s="58" t="s">
        <v>134</v>
      </c>
      <c r="E103" s="53">
        <v>3600</v>
      </c>
      <c r="F103" s="70" t="s">
        <v>74</v>
      </c>
      <c r="G103" s="89"/>
      <c r="H103" s="90"/>
      <c r="I103" s="93">
        <f>E103*G103</f>
        <v>0</v>
      </c>
      <c r="J103" s="99"/>
    </row>
    <row r="104" spans="1:10" s="100" customFormat="1" ht="12">
      <c r="A104" s="99"/>
      <c r="B104" s="56">
        <f>IF(E104="","",COUNT(B$15:B103)+1)</f>
      </c>
      <c r="C104" s="138" t="s">
        <v>211</v>
      </c>
      <c r="D104" s="58" t="s">
        <v>212</v>
      </c>
      <c r="E104" s="53"/>
      <c r="F104" s="70"/>
      <c r="G104" s="89"/>
      <c r="H104" s="90"/>
      <c r="I104" s="93"/>
      <c r="J104" s="99"/>
    </row>
    <row r="105" spans="1:10" s="85" customFormat="1" ht="12">
      <c r="A105" s="82"/>
      <c r="B105" s="56">
        <f>IF(E105="","",COUNT(B$15:B104)+1)</f>
      </c>
      <c r="C105" s="138" t="s">
        <v>130</v>
      </c>
      <c r="D105" s="239" t="s">
        <v>404</v>
      </c>
      <c r="E105" s="61"/>
      <c r="F105" s="54"/>
      <c r="G105" s="89"/>
      <c r="H105" s="87"/>
      <c r="I105" s="101"/>
      <c r="J105" s="82"/>
    </row>
    <row r="106" spans="1:10" s="85" customFormat="1" ht="12">
      <c r="A106" s="82"/>
      <c r="B106" s="56">
        <f>IF(E106="","",COUNT(B$15:B105)+1)</f>
        <v>31</v>
      </c>
      <c r="C106" s="138" t="s">
        <v>131</v>
      </c>
      <c r="D106" s="68" t="s">
        <v>132</v>
      </c>
      <c r="E106" s="53">
        <v>97.5</v>
      </c>
      <c r="F106" s="54" t="s">
        <v>23</v>
      </c>
      <c r="G106" s="89"/>
      <c r="H106" s="87"/>
      <c r="I106" s="88">
        <f>G106*E106</f>
        <v>0</v>
      </c>
      <c r="J106" s="82"/>
    </row>
    <row r="107" spans="2:10" ht="12.75">
      <c r="B107" s="56">
        <f>IF(E107="","",COUNT(B$15:B106)+1)</f>
      </c>
      <c r="C107" s="138" t="s">
        <v>80</v>
      </c>
      <c r="D107" s="57" t="s">
        <v>81</v>
      </c>
      <c r="E107" s="53"/>
      <c r="F107" s="54"/>
      <c r="G107" s="98"/>
      <c r="H107" s="59"/>
      <c r="I107" s="93"/>
      <c r="J107" s="26"/>
    </row>
    <row r="108" spans="1:10" s="85" customFormat="1" ht="24">
      <c r="A108" s="82"/>
      <c r="B108" s="56">
        <v>32</v>
      </c>
      <c r="C108" s="138" t="s">
        <v>128</v>
      </c>
      <c r="D108" s="83" t="s">
        <v>213</v>
      </c>
      <c r="E108" s="53">
        <v>75</v>
      </c>
      <c r="F108" s="54" t="s">
        <v>23</v>
      </c>
      <c r="G108" s="98"/>
      <c r="H108" s="84"/>
      <c r="I108" s="88">
        <f>E108*G108</f>
        <v>0</v>
      </c>
      <c r="J108" s="82"/>
    </row>
    <row r="109" spans="2:10" ht="12.75">
      <c r="B109" s="56">
        <v>33</v>
      </c>
      <c r="C109" s="138" t="s">
        <v>129</v>
      </c>
      <c r="D109" s="248" t="s">
        <v>412</v>
      </c>
      <c r="E109" s="53"/>
      <c r="F109" s="54"/>
      <c r="G109" s="89"/>
      <c r="H109" s="87"/>
      <c r="I109" s="88"/>
      <c r="J109" s="9"/>
    </row>
    <row r="110" spans="2:10" ht="12.75">
      <c r="B110" s="56"/>
      <c r="C110" s="139" t="s">
        <v>414</v>
      </c>
      <c r="D110" s="248" t="s">
        <v>413</v>
      </c>
      <c r="E110" s="53">
        <v>2068</v>
      </c>
      <c r="F110" s="54" t="s">
        <v>74</v>
      </c>
      <c r="G110" s="89"/>
      <c r="H110" s="87"/>
      <c r="I110" s="88">
        <f>E110*G110</f>
        <v>0</v>
      </c>
      <c r="J110" s="9"/>
    </row>
    <row r="111" spans="2:10" ht="12.75">
      <c r="B111" s="56">
        <f>IF(E111="","",COUNT(B$15:B109)+1)</f>
      </c>
      <c r="C111" s="211" t="s">
        <v>327</v>
      </c>
      <c r="D111" s="214" t="s">
        <v>333</v>
      </c>
      <c r="E111" s="53"/>
      <c r="F111" s="54"/>
      <c r="G111" s="186"/>
      <c r="H111" s="179"/>
      <c r="I111" s="180"/>
      <c r="J111" s="26"/>
    </row>
    <row r="112" spans="2:10" ht="12.75">
      <c r="B112" s="56"/>
      <c r="C112" s="211" t="s">
        <v>328</v>
      </c>
      <c r="D112" s="215" t="s">
        <v>334</v>
      </c>
      <c r="E112" s="53"/>
      <c r="F112" s="54"/>
      <c r="G112" s="186"/>
      <c r="H112" s="179"/>
      <c r="I112" s="180"/>
      <c r="J112" s="30"/>
    </row>
    <row r="113" spans="1:10" s="100" customFormat="1" ht="12">
      <c r="A113" s="99"/>
      <c r="B113" s="56">
        <f>IF(E113="","",COUNT(B$15:B111)+1)</f>
        <v>34</v>
      </c>
      <c r="C113" s="211" t="s">
        <v>329</v>
      </c>
      <c r="D113" s="213" t="s">
        <v>330</v>
      </c>
      <c r="E113" s="53">
        <v>5400</v>
      </c>
      <c r="F113" s="70" t="s">
        <v>74</v>
      </c>
      <c r="G113" s="98"/>
      <c r="H113" s="146"/>
      <c r="I113" s="88">
        <f>E113*G113</f>
        <v>0</v>
      </c>
      <c r="J113" s="99"/>
    </row>
    <row r="114" spans="2:10" ht="12.75">
      <c r="B114" s="56">
        <f>IF(E114="","",COUNT(B$15:B113)+1)</f>
        <v>35</v>
      </c>
      <c r="C114" s="211" t="s">
        <v>331</v>
      </c>
      <c r="D114" s="212" t="s">
        <v>332</v>
      </c>
      <c r="E114" s="53">
        <v>5400</v>
      </c>
      <c r="F114" s="54" t="s">
        <v>74</v>
      </c>
      <c r="G114" s="98"/>
      <c r="H114" s="59"/>
      <c r="I114" s="93">
        <f>E114*G114</f>
        <v>0</v>
      </c>
      <c r="J114" s="26"/>
    </row>
    <row r="115" spans="2:10" ht="24">
      <c r="B115" s="56">
        <f>IF(E115="","",COUNT(B$15:B114)+1)</f>
        <v>36</v>
      </c>
      <c r="C115" s="139" t="s">
        <v>242</v>
      </c>
      <c r="D115" s="243" t="s">
        <v>405</v>
      </c>
      <c r="E115" s="53">
        <v>10000</v>
      </c>
      <c r="F115" s="54" t="s">
        <v>74</v>
      </c>
      <c r="G115" s="98"/>
      <c r="H115" s="59"/>
      <c r="I115" s="93">
        <f>G115*E115</f>
        <v>0</v>
      </c>
      <c r="J115" s="26"/>
    </row>
    <row r="116" spans="2:10" ht="12.75">
      <c r="B116" s="56">
        <f>IF(E116="","",COUNT(B$15:B114)+1)</f>
      </c>
      <c r="C116" s="138" t="s">
        <v>82</v>
      </c>
      <c r="D116" s="52" t="s">
        <v>83</v>
      </c>
      <c r="E116" s="53"/>
      <c r="F116" s="54"/>
      <c r="G116" s="98"/>
      <c r="H116" s="59"/>
      <c r="I116" s="93"/>
      <c r="J116" s="26"/>
    </row>
    <row r="117" spans="2:10" ht="12.75">
      <c r="B117" s="56">
        <f>IF(E117="","",COUNT(B$15:B116)+1)</f>
      </c>
      <c r="C117" s="138" t="s">
        <v>84</v>
      </c>
      <c r="D117" s="239" t="s">
        <v>406</v>
      </c>
      <c r="E117" s="53"/>
      <c r="F117" s="54"/>
      <c r="G117" s="98"/>
      <c r="H117" s="59"/>
      <c r="I117" s="93"/>
      <c r="J117" s="26"/>
    </row>
    <row r="118" spans="2:10" ht="12.75">
      <c r="B118" s="56">
        <f>IF(E118="","",COUNT(B$15:B117)+1)</f>
      </c>
      <c r="C118" s="138" t="s">
        <v>85</v>
      </c>
      <c r="D118" s="57" t="s">
        <v>86</v>
      </c>
      <c r="E118" s="53"/>
      <c r="F118" s="54"/>
      <c r="G118" s="98"/>
      <c r="H118" s="59"/>
      <c r="I118" s="93"/>
      <c r="J118" s="26"/>
    </row>
    <row r="119" spans="2:10" ht="13.5" thickBot="1">
      <c r="B119" s="56">
        <f>IF(E119="","",COUNT(B$15:B118)+1)</f>
        <v>37</v>
      </c>
      <c r="C119" s="138" t="s">
        <v>232</v>
      </c>
      <c r="D119" s="57" t="s">
        <v>231</v>
      </c>
      <c r="E119" s="53">
        <v>4050</v>
      </c>
      <c r="F119" s="61" t="s">
        <v>87</v>
      </c>
      <c r="G119" s="98"/>
      <c r="H119" s="59"/>
      <c r="I119" s="93">
        <f>E119*G119</f>
        <v>0</v>
      </c>
      <c r="J119" s="27">
        <f>SUM(I103:I137)</f>
        <v>0</v>
      </c>
    </row>
    <row r="120" spans="1:10" s="12" customFormat="1" ht="6" customHeight="1" thickBot="1">
      <c r="A120" s="11"/>
      <c r="B120" s="104"/>
      <c r="C120" s="140"/>
      <c r="D120" s="106"/>
      <c r="E120" s="107"/>
      <c r="F120" s="104"/>
      <c r="G120" s="181"/>
      <c r="H120" s="109"/>
      <c r="I120" s="108"/>
      <c r="J120" s="11"/>
    </row>
    <row r="121" spans="2:9" s="15" customFormat="1" ht="13.5" thickBot="1">
      <c r="B121" s="110"/>
      <c r="C121" s="141"/>
      <c r="D121" s="111" t="s">
        <v>411</v>
      </c>
      <c r="E121" s="112"/>
      <c r="F121" s="110"/>
      <c r="G121" s="182"/>
      <c r="H121" s="113" t="s">
        <v>113</v>
      </c>
      <c r="I121" s="114">
        <f>SUM(I87:I120)</f>
        <v>0</v>
      </c>
    </row>
    <row r="122" spans="2:9" s="15" customFormat="1" ht="6" customHeight="1" thickBot="1">
      <c r="B122" s="110"/>
      <c r="C122" s="141"/>
      <c r="D122" s="115"/>
      <c r="E122" s="112"/>
      <c r="F122" s="110"/>
      <c r="G122" s="182"/>
      <c r="H122" s="113"/>
      <c r="I122" s="116"/>
    </row>
    <row r="123" spans="2:9" s="15" customFormat="1" ht="13.5" thickBot="1">
      <c r="B123" s="110"/>
      <c r="C123" s="141"/>
      <c r="D123" s="110"/>
      <c r="E123" s="112"/>
      <c r="F123" s="110"/>
      <c r="G123" s="182"/>
      <c r="H123" s="113" t="s">
        <v>123</v>
      </c>
      <c r="I123" s="114">
        <f>I121+I81</f>
        <v>0</v>
      </c>
    </row>
    <row r="124" spans="2:9" s="15" customFormat="1" ht="12.75">
      <c r="B124" s="117"/>
      <c r="C124" s="142"/>
      <c r="D124" s="118"/>
      <c r="E124" s="112"/>
      <c r="F124" s="110"/>
      <c r="G124" s="183"/>
      <c r="H124" s="110"/>
      <c r="I124" s="119"/>
    </row>
    <row r="125" spans="2:9" s="15" customFormat="1" ht="12.75">
      <c r="B125" s="110"/>
      <c r="C125" s="110" t="s">
        <v>124</v>
      </c>
      <c r="D125" s="115"/>
      <c r="E125" s="112"/>
      <c r="F125" s="110"/>
      <c r="G125" s="183"/>
      <c r="H125" s="110"/>
      <c r="I125" s="119"/>
    </row>
    <row r="126" spans="2:9" s="15" customFormat="1" ht="12.75">
      <c r="B126" s="110"/>
      <c r="C126" s="110"/>
      <c r="D126" s="115"/>
      <c r="E126" s="112"/>
      <c r="F126" s="110"/>
      <c r="G126" s="183"/>
      <c r="H126" s="110"/>
      <c r="I126" s="119"/>
    </row>
    <row r="127" spans="2:9" s="15" customFormat="1" ht="12.75">
      <c r="B127" s="117"/>
      <c r="C127" s="117"/>
      <c r="D127" s="118"/>
      <c r="E127" s="112"/>
      <c r="F127" s="117"/>
      <c r="G127" s="184"/>
      <c r="H127" s="117"/>
      <c r="I127" s="119"/>
    </row>
    <row r="128" spans="1:10" s="15" customFormat="1" ht="12.75">
      <c r="A128" s="16"/>
      <c r="B128" s="120"/>
      <c r="C128" s="120" t="s">
        <v>125</v>
      </c>
      <c r="D128" s="121"/>
      <c r="E128" s="122"/>
      <c r="F128" s="123" t="s">
        <v>126</v>
      </c>
      <c r="G128" s="185"/>
      <c r="H128" s="123"/>
      <c r="I128" s="103"/>
      <c r="J128" s="16"/>
    </row>
    <row r="129" spans="2:9" s="16" customFormat="1" ht="4.5" customHeight="1">
      <c r="B129" s="120"/>
      <c r="C129" s="143"/>
      <c r="D129" s="121"/>
      <c r="E129" s="122"/>
      <c r="F129" s="123"/>
      <c r="G129" s="185"/>
      <c r="H129" s="123"/>
      <c r="I129" s="103"/>
    </row>
    <row r="130" spans="2:10" ht="12.75">
      <c r="B130" s="56">
        <f>IF(E130="","",COUNT(B$15:B129)+1)</f>
      </c>
      <c r="C130" s="138"/>
      <c r="D130" s="86" t="s">
        <v>88</v>
      </c>
      <c r="E130" s="53"/>
      <c r="F130" s="54"/>
      <c r="G130" s="98"/>
      <c r="H130" s="59"/>
      <c r="I130" s="93"/>
      <c r="J130" s="26"/>
    </row>
    <row r="131" spans="2:10" ht="12.75">
      <c r="B131" s="56">
        <f>IF(E131="","",COUNT(B$15:B130)+1)</f>
      </c>
      <c r="C131" s="200" t="s">
        <v>89</v>
      </c>
      <c r="D131" s="83" t="s">
        <v>90</v>
      </c>
      <c r="E131" s="53"/>
      <c r="F131" s="54"/>
      <c r="G131" s="98"/>
      <c r="H131" s="59"/>
      <c r="I131" s="93"/>
      <c r="J131" s="26"/>
    </row>
    <row r="132" spans="2:10" ht="12.75">
      <c r="B132" s="56">
        <v>38</v>
      </c>
      <c r="C132" s="209" t="s">
        <v>339</v>
      </c>
      <c r="D132" s="238" t="s">
        <v>429</v>
      </c>
      <c r="E132" s="53">
        <v>64800</v>
      </c>
      <c r="F132" s="54" t="s">
        <v>73</v>
      </c>
      <c r="G132" s="98"/>
      <c r="H132" s="59"/>
      <c r="I132" s="88">
        <f>E132*G132</f>
        <v>0</v>
      </c>
      <c r="J132" s="26"/>
    </row>
    <row r="133" spans="2:10" ht="12.75">
      <c r="B133" s="56">
        <f>IF(E133="","",COUNT(B$15:B131)+1)</f>
      </c>
      <c r="C133" s="138" t="s">
        <v>91</v>
      </c>
      <c r="D133" s="241" t="s">
        <v>408</v>
      </c>
      <c r="E133" s="53"/>
      <c r="F133" s="54"/>
      <c r="G133" s="98"/>
      <c r="H133" s="59"/>
      <c r="I133" s="93"/>
      <c r="J133" s="26"/>
    </row>
    <row r="134" spans="2:10" ht="12.75">
      <c r="B134" s="56">
        <f>IF(E134="","",COUNT(B$15:B133)+1)</f>
      </c>
      <c r="C134" s="138" t="s">
        <v>92</v>
      </c>
      <c r="D134" s="57" t="s">
        <v>93</v>
      </c>
      <c r="E134" s="53"/>
      <c r="F134" s="54"/>
      <c r="G134" s="98"/>
      <c r="H134" s="59"/>
      <c r="I134" s="93"/>
      <c r="J134" s="26"/>
    </row>
    <row r="135" spans="1:10" s="96" customFormat="1" ht="12">
      <c r="A135" s="95"/>
      <c r="B135" s="56">
        <f>IF(E135="","",COUNT(B$15:B134)+1)</f>
      </c>
      <c r="C135" s="138" t="s">
        <v>189</v>
      </c>
      <c r="D135" s="132" t="s">
        <v>289</v>
      </c>
      <c r="E135" s="128"/>
      <c r="F135" s="65"/>
      <c r="G135" s="98"/>
      <c r="H135" s="133"/>
      <c r="I135" s="93"/>
      <c r="J135" s="95"/>
    </row>
    <row r="136" spans="1:10" s="96" customFormat="1" ht="12">
      <c r="A136" s="95"/>
      <c r="B136" s="56">
        <f>IF(E136="","",COUNT(B$15:B135)+1)</f>
        <v>39</v>
      </c>
      <c r="C136" s="138" t="s">
        <v>290</v>
      </c>
      <c r="D136" s="57" t="s">
        <v>230</v>
      </c>
      <c r="E136" s="53">
        <v>28750</v>
      </c>
      <c r="F136" s="54" t="s">
        <v>23</v>
      </c>
      <c r="G136" s="89"/>
      <c r="H136" s="87"/>
      <c r="I136" s="88">
        <f>E136*G136</f>
        <v>0</v>
      </c>
      <c r="J136" s="95"/>
    </row>
    <row r="137" spans="1:10" s="96" customFormat="1" ht="24">
      <c r="A137" s="95"/>
      <c r="B137" s="56">
        <f>IF(E137="","",COUNT(B$15:B136)+1)</f>
        <v>40</v>
      </c>
      <c r="C137" s="200" t="s">
        <v>199</v>
      </c>
      <c r="D137" s="244" t="s">
        <v>407</v>
      </c>
      <c r="E137" s="160">
        <v>17820</v>
      </c>
      <c r="F137" s="70" t="s">
        <v>23</v>
      </c>
      <c r="G137" s="98"/>
      <c r="H137" s="90"/>
      <c r="I137" s="93">
        <f>E137*G137</f>
        <v>0</v>
      </c>
      <c r="J137" s="95"/>
    </row>
    <row r="138" spans="1:10" s="96" customFormat="1" ht="12.75">
      <c r="A138" s="95"/>
      <c r="B138" s="56">
        <f>IF(E138="","",COUNT(B$15:B137)+1)</f>
      </c>
      <c r="C138" s="217" t="s">
        <v>335</v>
      </c>
      <c r="D138" s="217" t="s">
        <v>336</v>
      </c>
      <c r="E138" s="216"/>
      <c r="F138" s="70"/>
      <c r="G138" s="98"/>
      <c r="H138" s="90"/>
      <c r="I138" s="93"/>
      <c r="J138" s="95"/>
    </row>
    <row r="139" spans="1:10" s="96" customFormat="1" ht="12.75">
      <c r="A139" s="95"/>
      <c r="B139" s="165">
        <f>IF(E139="","",COUNT(B$15:B137)+1)</f>
      </c>
      <c r="C139" s="218"/>
      <c r="D139" s="254" t="s">
        <v>430</v>
      </c>
      <c r="E139" s="216"/>
      <c r="F139" s="70"/>
      <c r="G139" s="98"/>
      <c r="H139" s="90"/>
      <c r="I139" s="93"/>
      <c r="J139" s="95"/>
    </row>
    <row r="140" spans="1:10" s="96" customFormat="1" ht="12">
      <c r="A140" s="95"/>
      <c r="B140" s="165">
        <f>IF(E140="","",COUNT(B$15:B138)+1)</f>
        <v>41</v>
      </c>
      <c r="C140" s="217" t="s">
        <v>337</v>
      </c>
      <c r="D140" s="219" t="s">
        <v>338</v>
      </c>
      <c r="E140" s="220">
        <v>150</v>
      </c>
      <c r="F140" s="70" t="s">
        <v>23</v>
      </c>
      <c r="G140" s="98"/>
      <c r="H140" s="90"/>
      <c r="I140" s="93">
        <f>E140*G140</f>
        <v>0</v>
      </c>
      <c r="J140" s="95"/>
    </row>
    <row r="141" spans="2:10" ht="12.75">
      <c r="B141" s="171">
        <f>IF(E141="","",COUNT(B$15:B137)+1)</f>
      </c>
      <c r="C141" s="138" t="s">
        <v>94</v>
      </c>
      <c r="D141" s="52" t="s">
        <v>95</v>
      </c>
      <c r="E141" s="161"/>
      <c r="F141" s="54"/>
      <c r="G141" s="98"/>
      <c r="H141" s="59"/>
      <c r="I141" s="93"/>
      <c r="J141" s="26"/>
    </row>
    <row r="142" spans="2:10" ht="12.75">
      <c r="B142" s="56">
        <f>IF(E142="","",COUNT(B$15:B141)+1)</f>
      </c>
      <c r="C142" s="138" t="s">
        <v>96</v>
      </c>
      <c r="D142" s="57" t="s">
        <v>243</v>
      </c>
      <c r="E142" s="53"/>
      <c r="F142" s="54"/>
      <c r="G142" s="98"/>
      <c r="H142" s="59"/>
      <c r="I142" s="93"/>
      <c r="J142" s="26"/>
    </row>
    <row r="143" spans="2:10" ht="12.75">
      <c r="B143" s="56">
        <f>IF(E143="","",COUNT(B$15:B142)+1)</f>
      </c>
      <c r="C143" s="138" t="s">
        <v>97</v>
      </c>
      <c r="D143" s="57" t="s">
        <v>98</v>
      </c>
      <c r="E143" s="53"/>
      <c r="F143" s="54"/>
      <c r="G143" s="98"/>
      <c r="H143" s="59"/>
      <c r="I143" s="93"/>
      <c r="J143" s="26"/>
    </row>
    <row r="144" spans="2:10" ht="12.75">
      <c r="B144" s="56">
        <f>IF(E144="","",COUNT(B$15:B143)+1)</f>
      </c>
      <c r="C144" s="138" t="s">
        <v>99</v>
      </c>
      <c r="D144" s="57" t="s">
        <v>100</v>
      </c>
      <c r="E144" s="53"/>
      <c r="F144" s="54"/>
      <c r="G144" s="98"/>
      <c r="H144" s="59"/>
      <c r="I144" s="93"/>
      <c r="J144" s="26"/>
    </row>
    <row r="145" spans="2:10" ht="12.75">
      <c r="B145" s="56">
        <f>IF(E145="","",COUNT(B$15:B144)+1)</f>
        <v>42</v>
      </c>
      <c r="C145" s="138" t="s">
        <v>101</v>
      </c>
      <c r="D145" s="57" t="s">
        <v>102</v>
      </c>
      <c r="E145" s="53">
        <v>198337</v>
      </c>
      <c r="F145" s="54" t="s">
        <v>103</v>
      </c>
      <c r="G145" s="98"/>
      <c r="H145" s="59"/>
      <c r="I145" s="93">
        <f>E145*G145</f>
        <v>0</v>
      </c>
      <c r="J145" s="26"/>
    </row>
    <row r="146" spans="2:10" ht="12.75">
      <c r="B146" s="56">
        <f>IF(E146="","",COUNT(B$15:B145)+1)</f>
        <v>43</v>
      </c>
      <c r="C146" s="138" t="s">
        <v>104</v>
      </c>
      <c r="D146" s="57" t="s">
        <v>105</v>
      </c>
      <c r="E146" s="53">
        <v>127413</v>
      </c>
      <c r="F146" s="54" t="s">
        <v>103</v>
      </c>
      <c r="G146" s="98"/>
      <c r="H146" s="59"/>
      <c r="I146" s="93">
        <f>E146*G146</f>
        <v>0</v>
      </c>
      <c r="J146" s="26"/>
    </row>
    <row r="147" spans="2:10" ht="16.5" customHeight="1">
      <c r="B147" s="56">
        <f>IF(E147="","",COUNT(B$15:B146)+1)</f>
      </c>
      <c r="C147" s="138" t="s">
        <v>106</v>
      </c>
      <c r="D147" s="162" t="s">
        <v>200</v>
      </c>
      <c r="E147" s="53"/>
      <c r="F147" s="54"/>
      <c r="G147" s="98"/>
      <c r="H147" s="59"/>
      <c r="I147" s="93"/>
      <c r="J147" s="26"/>
    </row>
    <row r="148" spans="2:10" ht="12.75">
      <c r="B148" s="56">
        <f>IF(E148="","",COUNT(B$15:B147)+1)</f>
        <v>44</v>
      </c>
      <c r="C148" s="138" t="s">
        <v>107</v>
      </c>
      <c r="D148" s="67" t="s">
        <v>108</v>
      </c>
      <c r="E148" s="53">
        <v>2316600</v>
      </c>
      <c r="F148" s="54" t="s">
        <v>72</v>
      </c>
      <c r="G148" s="98"/>
      <c r="H148" s="59"/>
      <c r="I148" s="93">
        <f>E148*G148</f>
        <v>0</v>
      </c>
      <c r="J148" s="26"/>
    </row>
    <row r="149" spans="2:10" ht="12.75">
      <c r="B149" s="56">
        <f>IF(E149="","",COUNT(B$15:B148)+1)</f>
      </c>
      <c r="C149" s="138" t="s">
        <v>109</v>
      </c>
      <c r="D149" s="57" t="s">
        <v>110</v>
      </c>
      <c r="E149" s="53"/>
      <c r="F149" s="54"/>
      <c r="G149" s="98"/>
      <c r="H149" s="59"/>
      <c r="I149" s="93"/>
      <c r="J149" s="26"/>
    </row>
    <row r="150" spans="2:10" ht="12.75">
      <c r="B150" s="56">
        <f>IF(E150="","",COUNT(B$15:B149)+1)</f>
        <v>45</v>
      </c>
      <c r="C150" s="138" t="s">
        <v>111</v>
      </c>
      <c r="D150" s="57" t="s">
        <v>112</v>
      </c>
      <c r="E150" s="53">
        <v>23166</v>
      </c>
      <c r="F150" s="54" t="s">
        <v>103</v>
      </c>
      <c r="G150" s="98"/>
      <c r="H150" s="59"/>
      <c r="I150" s="93">
        <f>E150*G150</f>
        <v>0</v>
      </c>
      <c r="J150" s="26"/>
    </row>
    <row r="151" spans="2:10" ht="12.75">
      <c r="B151" s="56">
        <f>IF(E151="","",COUNT(B$15:B150)+1)</f>
      </c>
      <c r="C151" s="138" t="s">
        <v>114</v>
      </c>
      <c r="D151" s="57" t="s">
        <v>115</v>
      </c>
      <c r="E151" s="53"/>
      <c r="F151" s="54"/>
      <c r="G151" s="98"/>
      <c r="H151" s="59"/>
      <c r="I151" s="93"/>
      <c r="J151" s="26"/>
    </row>
    <row r="152" spans="2:10" ht="12.75">
      <c r="B152" s="56">
        <f>IF(E152="","",COUNT(B$15:B151)+1)</f>
        <v>46</v>
      </c>
      <c r="C152" s="138" t="s">
        <v>116</v>
      </c>
      <c r="D152" s="57" t="s">
        <v>117</v>
      </c>
      <c r="E152" s="53">
        <v>12</v>
      </c>
      <c r="F152" s="54" t="s">
        <v>17</v>
      </c>
      <c r="G152" s="98"/>
      <c r="H152" s="59"/>
      <c r="I152" s="93">
        <f>E152*G152</f>
        <v>0</v>
      </c>
      <c r="J152" s="26"/>
    </row>
    <row r="153" spans="2:10" ht="12.75" outlineLevel="4">
      <c r="B153" s="56">
        <f>IF(E153="","",COUNT(B$15:B152)+1)</f>
      </c>
      <c r="C153" s="138" t="s">
        <v>118</v>
      </c>
      <c r="D153" s="62" t="s">
        <v>119</v>
      </c>
      <c r="E153" s="61"/>
      <c r="F153" s="54"/>
      <c r="G153" s="89"/>
      <c r="H153" s="59"/>
      <c r="I153" s="93"/>
      <c r="J153" s="26"/>
    </row>
    <row r="154" spans="2:10" ht="12.75" outlineLevel="4">
      <c r="B154" s="56">
        <f>IF(E154="","",COUNT(B$15:B153)+1)</f>
      </c>
      <c r="C154" s="138" t="s">
        <v>120</v>
      </c>
      <c r="D154" s="245" t="s">
        <v>409</v>
      </c>
      <c r="E154" s="61"/>
      <c r="F154" s="54"/>
      <c r="G154" s="89"/>
      <c r="H154" s="59"/>
      <c r="I154" s="93"/>
      <c r="J154" s="26"/>
    </row>
    <row r="155" spans="2:10" ht="12.75" outlineLevel="4">
      <c r="B155" s="56">
        <f>IF(E155="","",COUNT(B$15:B154)+1)</f>
      </c>
      <c r="C155" s="138" t="s">
        <v>121</v>
      </c>
      <c r="D155" s="62" t="s">
        <v>122</v>
      </c>
      <c r="E155" s="61"/>
      <c r="F155" s="54"/>
      <c r="G155" s="89"/>
      <c r="H155" s="59"/>
      <c r="I155" s="93"/>
      <c r="J155" s="26"/>
    </row>
    <row r="156" spans="1:10" s="14" customFormat="1" ht="12.75" outlineLevel="4">
      <c r="A156" s="13"/>
      <c r="B156" s="56">
        <f>IF(E156="","",COUNT(B$15:B155)+1)</f>
        <v>47</v>
      </c>
      <c r="C156" s="200" t="s">
        <v>208</v>
      </c>
      <c r="D156" s="234" t="s">
        <v>176</v>
      </c>
      <c r="E156" s="53">
        <v>9979</v>
      </c>
      <c r="F156" s="54" t="s">
        <v>23</v>
      </c>
      <c r="G156" s="187"/>
      <c r="H156" s="69"/>
      <c r="I156" s="93">
        <f>E156*G156</f>
        <v>0</v>
      </c>
      <c r="J156" s="28"/>
    </row>
    <row r="157" spans="1:10" s="14" customFormat="1" ht="12.75" outlineLevel="4">
      <c r="A157" s="13"/>
      <c r="B157" s="56">
        <f>IF(E157="","",COUNT(B$15:B156)+1)</f>
      </c>
      <c r="C157" s="204" t="s">
        <v>387</v>
      </c>
      <c r="D157" s="205" t="s">
        <v>388</v>
      </c>
      <c r="E157" s="53"/>
      <c r="F157" s="54"/>
      <c r="G157" s="187"/>
      <c r="H157" s="69"/>
      <c r="I157" s="93"/>
      <c r="J157" s="235"/>
    </row>
    <row r="158" spans="1:10" s="14" customFormat="1" ht="12.75" outlineLevel="4">
      <c r="A158" s="13"/>
      <c r="B158" s="56">
        <f>IF(E158="","",COUNT(B$15:B157)+1)</f>
      </c>
      <c r="C158" s="236" t="s">
        <v>389</v>
      </c>
      <c r="D158" s="237" t="s">
        <v>390</v>
      </c>
      <c r="E158" s="53"/>
      <c r="F158" s="54"/>
      <c r="G158" s="187"/>
      <c r="H158" s="69"/>
      <c r="I158" s="93"/>
      <c r="J158" s="235"/>
    </row>
    <row r="159" spans="1:10" s="14" customFormat="1" ht="12.75" outlineLevel="4">
      <c r="A159" s="13"/>
      <c r="B159" s="56">
        <f>IF(E159="","",COUNT(B$15:B158)+1)</f>
      </c>
      <c r="C159" s="236" t="s">
        <v>391</v>
      </c>
      <c r="D159" s="246" t="s">
        <v>410</v>
      </c>
      <c r="E159" s="53"/>
      <c r="F159" s="54"/>
      <c r="G159" s="187"/>
      <c r="H159" s="69"/>
      <c r="I159" s="93"/>
      <c r="J159" s="235"/>
    </row>
    <row r="160" spans="1:10" s="14" customFormat="1" ht="12.75" outlineLevel="4">
      <c r="A160" s="13"/>
      <c r="B160" s="56">
        <f>IF(E160="","",COUNT(B$15:B159)+1)</f>
        <v>48</v>
      </c>
      <c r="C160" s="236" t="s">
        <v>392</v>
      </c>
      <c r="D160" s="210" t="s">
        <v>393</v>
      </c>
      <c r="E160" s="53">
        <v>124740</v>
      </c>
      <c r="F160" s="54" t="s">
        <v>73</v>
      </c>
      <c r="G160" s="187"/>
      <c r="H160" s="69"/>
      <c r="I160" s="93">
        <f>E160*G160</f>
        <v>0</v>
      </c>
      <c r="J160" s="235"/>
    </row>
    <row r="161" spans="1:10" s="100" customFormat="1" ht="13.5" customHeight="1">
      <c r="A161" s="99"/>
      <c r="B161" s="56">
        <f>IF(E161="","",COUNT(B$15:B156)+1)</f>
      </c>
      <c r="C161" s="138"/>
      <c r="D161" s="124" t="s">
        <v>138</v>
      </c>
      <c r="E161" s="53"/>
      <c r="F161" s="70"/>
      <c r="G161" s="89"/>
      <c r="H161" s="90"/>
      <c r="I161" s="91"/>
      <c r="J161" s="99"/>
    </row>
    <row r="162" spans="1:10" s="100" customFormat="1" ht="13.5" customHeight="1">
      <c r="A162" s="99"/>
      <c r="B162" s="56">
        <f>IF(E162="","",COUNT(B$15:B161)+1)</f>
      </c>
      <c r="C162" s="138"/>
      <c r="D162" s="127" t="s">
        <v>188</v>
      </c>
      <c r="E162" s="53"/>
      <c r="F162" s="70"/>
      <c r="G162" s="89"/>
      <c r="H162" s="90"/>
      <c r="I162" s="91"/>
      <c r="J162" s="99"/>
    </row>
    <row r="163" spans="1:10" s="100" customFormat="1" ht="13.5" customHeight="1" thickBot="1">
      <c r="A163" s="99"/>
      <c r="B163" s="56">
        <f>IF(E163="","",COUNT(B$15:B162)+1)</f>
      </c>
      <c r="C163" s="138" t="s">
        <v>51</v>
      </c>
      <c r="D163" s="58" t="s">
        <v>52</v>
      </c>
      <c r="E163" s="53"/>
      <c r="F163" s="70"/>
      <c r="G163" s="89"/>
      <c r="H163" s="146"/>
      <c r="I163" s="91"/>
      <c r="J163" s="99"/>
    </row>
    <row r="164" spans="1:10" s="12" customFormat="1" ht="6" customHeight="1" thickBot="1">
      <c r="A164" s="11"/>
      <c r="B164" s="104"/>
      <c r="C164" s="140"/>
      <c r="D164" s="106"/>
      <c r="E164" s="107"/>
      <c r="F164" s="104"/>
      <c r="G164" s="181"/>
      <c r="H164" s="109"/>
      <c r="I164" s="108"/>
      <c r="J164" s="11"/>
    </row>
    <row r="165" spans="2:9" s="15" customFormat="1" ht="13.5" thickBot="1">
      <c r="B165" s="110"/>
      <c r="C165" s="141"/>
      <c r="D165" s="111" t="s">
        <v>411</v>
      </c>
      <c r="E165" s="112"/>
      <c r="F165" s="110"/>
      <c r="G165" s="182"/>
      <c r="H165" s="113" t="s">
        <v>113</v>
      </c>
      <c r="I165" s="114">
        <f>SUM(I129:I164)</f>
        <v>0</v>
      </c>
    </row>
    <row r="166" spans="2:9" s="15" customFormat="1" ht="6" customHeight="1" thickBot="1">
      <c r="B166" s="110"/>
      <c r="C166" s="141"/>
      <c r="D166" s="115"/>
      <c r="E166" s="112"/>
      <c r="F166" s="110"/>
      <c r="G166" s="182"/>
      <c r="H166" s="113"/>
      <c r="I166" s="116"/>
    </row>
    <row r="167" spans="2:9" s="15" customFormat="1" ht="13.5" thickBot="1">
      <c r="B167" s="110"/>
      <c r="C167" s="141"/>
      <c r="D167" s="110"/>
      <c r="E167" s="112"/>
      <c r="F167" s="110"/>
      <c r="G167" s="182"/>
      <c r="H167" s="113" t="s">
        <v>123</v>
      </c>
      <c r="I167" s="114">
        <f>I165+I123</f>
        <v>0</v>
      </c>
    </row>
    <row r="168" spans="2:9" s="15" customFormat="1" ht="12.75">
      <c r="B168" s="117"/>
      <c r="C168" s="142"/>
      <c r="D168" s="118"/>
      <c r="E168" s="112"/>
      <c r="F168" s="110"/>
      <c r="G168" s="183"/>
      <c r="H168" s="110"/>
      <c r="I168" s="119"/>
    </row>
    <row r="169" spans="2:9" s="15" customFormat="1" ht="12.75">
      <c r="B169" s="110"/>
      <c r="C169" s="110" t="s">
        <v>124</v>
      </c>
      <c r="D169" s="115"/>
      <c r="E169" s="112"/>
      <c r="F169" s="110"/>
      <c r="G169" s="183"/>
      <c r="H169" s="110"/>
      <c r="I169" s="119"/>
    </row>
    <row r="170" spans="2:9" s="15" customFormat="1" ht="12.75">
      <c r="B170" s="110"/>
      <c r="C170" s="110"/>
      <c r="D170" s="115"/>
      <c r="E170" s="112"/>
      <c r="F170" s="110"/>
      <c r="G170" s="183"/>
      <c r="H170" s="110"/>
      <c r="I170" s="119"/>
    </row>
    <row r="171" spans="2:9" s="15" customFormat="1" ht="12.75">
      <c r="B171" s="117"/>
      <c r="C171" s="117"/>
      <c r="D171" s="118"/>
      <c r="E171" s="112"/>
      <c r="F171" s="117"/>
      <c r="G171" s="184"/>
      <c r="H171" s="117"/>
      <c r="I171" s="119"/>
    </row>
    <row r="172" spans="1:10" s="15" customFormat="1" ht="12.75">
      <c r="A172" s="16"/>
      <c r="B172" s="120"/>
      <c r="C172" s="120" t="s">
        <v>125</v>
      </c>
      <c r="D172" s="121"/>
      <c r="E172" s="122"/>
      <c r="F172" s="123" t="s">
        <v>126</v>
      </c>
      <c r="G172" s="185"/>
      <c r="H172" s="123"/>
      <c r="I172" s="103"/>
      <c r="J172" s="16"/>
    </row>
    <row r="173" spans="2:9" s="16" customFormat="1" ht="6" customHeight="1">
      <c r="B173" s="120"/>
      <c r="C173" s="143"/>
      <c r="D173" s="121"/>
      <c r="E173" s="122"/>
      <c r="F173" s="123"/>
      <c r="G173" s="185"/>
      <c r="H173" s="123"/>
      <c r="I173" s="103"/>
    </row>
    <row r="174" spans="1:10" s="100" customFormat="1" ht="24">
      <c r="A174" s="99"/>
      <c r="B174" s="56">
        <f>IF(E174="","",COUNT(B$15:B173)+1)</f>
        <v>49</v>
      </c>
      <c r="C174" s="138" t="s">
        <v>53</v>
      </c>
      <c r="D174" s="147" t="s">
        <v>54</v>
      </c>
      <c r="E174" s="53">
        <f>565+1800</f>
        <v>2365</v>
      </c>
      <c r="F174" s="70" t="s">
        <v>23</v>
      </c>
      <c r="G174" s="89"/>
      <c r="H174" s="146"/>
      <c r="I174" s="91">
        <f>E174*G174</f>
        <v>0</v>
      </c>
      <c r="J174" s="99"/>
    </row>
    <row r="175" spans="1:10" s="100" customFormat="1" ht="12">
      <c r="A175" s="99"/>
      <c r="B175" s="56">
        <f>IF(E175="","",COUNT(B$15:B174)+1)</f>
      </c>
      <c r="C175" s="138" t="s">
        <v>55</v>
      </c>
      <c r="D175" s="158" t="s">
        <v>56</v>
      </c>
      <c r="E175" s="53"/>
      <c r="F175" s="70"/>
      <c r="G175" s="89"/>
      <c r="H175" s="146"/>
      <c r="I175" s="91"/>
      <c r="J175" s="99"/>
    </row>
    <row r="176" spans="1:10" s="100" customFormat="1" ht="12">
      <c r="A176" s="99"/>
      <c r="B176" s="56">
        <f>IF(E176="","",COUNT(B$15:B175)+1)</f>
      </c>
      <c r="C176" s="138" t="s">
        <v>57</v>
      </c>
      <c r="D176" s="158" t="s">
        <v>58</v>
      </c>
      <c r="E176" s="53"/>
      <c r="F176" s="70"/>
      <c r="G176" s="89"/>
      <c r="H176" s="146"/>
      <c r="I176" s="91"/>
      <c r="J176" s="99"/>
    </row>
    <row r="177" spans="1:10" s="100" customFormat="1" ht="12">
      <c r="A177" s="99"/>
      <c r="B177" s="56">
        <f>IF(E177="","",COUNT(B$15:B176)+1)</f>
        <v>50</v>
      </c>
      <c r="C177" s="138" t="s">
        <v>291</v>
      </c>
      <c r="D177" s="158" t="s">
        <v>292</v>
      </c>
      <c r="E177" s="53">
        <f>250+9500</f>
        <v>9750</v>
      </c>
      <c r="F177" s="163" t="s">
        <v>23</v>
      </c>
      <c r="G177" s="89"/>
      <c r="H177" s="146"/>
      <c r="I177" s="91">
        <f>E177*G177</f>
        <v>0</v>
      </c>
      <c r="J177" s="99"/>
    </row>
    <row r="178" spans="1:10" s="85" customFormat="1" ht="12">
      <c r="A178" s="82"/>
      <c r="B178" s="56">
        <f>IF(E178="","",COUNT(B$15:B177)+1)</f>
      </c>
      <c r="C178" s="138" t="s">
        <v>61</v>
      </c>
      <c r="D178" s="164" t="s">
        <v>62</v>
      </c>
      <c r="E178" s="53"/>
      <c r="F178" s="54"/>
      <c r="G178" s="89"/>
      <c r="H178" s="87"/>
      <c r="I178" s="88"/>
      <c r="J178" s="82"/>
    </row>
    <row r="179" spans="1:10" s="85" customFormat="1" ht="12">
      <c r="A179" s="82"/>
      <c r="B179" s="56">
        <f>IF(E179="","",COUNT(B$15:B178)+1)</f>
      </c>
      <c r="C179" s="138" t="s">
        <v>63</v>
      </c>
      <c r="D179" s="62" t="s">
        <v>235</v>
      </c>
      <c r="E179" s="53"/>
      <c r="F179" s="70"/>
      <c r="G179" s="89"/>
      <c r="H179" s="87"/>
      <c r="I179" s="88"/>
      <c r="J179" s="82"/>
    </row>
    <row r="180" spans="1:10" ht="12.75">
      <c r="A180" s="82"/>
      <c r="B180" s="56">
        <f>IF(E180="","",COUNT(B$15:B179)+1)</f>
        <v>51</v>
      </c>
      <c r="C180" s="138" t="s">
        <v>223</v>
      </c>
      <c r="D180" s="57" t="s">
        <v>224</v>
      </c>
      <c r="E180" s="53">
        <f>28+128</f>
        <v>156</v>
      </c>
      <c r="F180" s="54" t="s">
        <v>23</v>
      </c>
      <c r="G180" s="98"/>
      <c r="H180" s="59"/>
      <c r="I180" s="93">
        <f>E180*G180</f>
        <v>0</v>
      </c>
      <c r="J180" s="26"/>
    </row>
    <row r="181" spans="1:10" s="85" customFormat="1" ht="12">
      <c r="A181" s="82"/>
      <c r="B181" s="56">
        <f>IF(E181="","",COUNT(B$15:B180)+1)</f>
        <v>52</v>
      </c>
      <c r="C181" s="138" t="s">
        <v>226</v>
      </c>
      <c r="D181" s="62" t="s">
        <v>225</v>
      </c>
      <c r="E181" s="53">
        <f>286+330</f>
        <v>616</v>
      </c>
      <c r="F181" s="70" t="s">
        <v>23</v>
      </c>
      <c r="G181" s="89"/>
      <c r="H181" s="87"/>
      <c r="I181" s="88">
        <f>E181*G181</f>
        <v>0</v>
      </c>
      <c r="J181" s="82"/>
    </row>
    <row r="182" spans="2:10" ht="12.75">
      <c r="B182" s="56">
        <f>IF(E182="","",COUNT(B$15:B181)+1)</f>
        <v>53</v>
      </c>
      <c r="C182" s="138" t="s">
        <v>190</v>
      </c>
      <c r="D182" s="158" t="s">
        <v>293</v>
      </c>
      <c r="E182" s="53">
        <f>828+520</f>
        <v>1348</v>
      </c>
      <c r="F182" s="54" t="s">
        <v>23</v>
      </c>
      <c r="G182" s="89"/>
      <c r="H182" s="87"/>
      <c r="I182" s="88">
        <f>E182*G182</f>
        <v>0</v>
      </c>
      <c r="J182" s="9"/>
    </row>
    <row r="183" spans="2:10" ht="24">
      <c r="B183" s="56">
        <f>IF(E183="","",COUNT(B$15:B182)+1)</f>
        <v>54</v>
      </c>
      <c r="C183" s="138" t="s">
        <v>139</v>
      </c>
      <c r="D183" s="57" t="s">
        <v>201</v>
      </c>
      <c r="E183" s="53">
        <v>200</v>
      </c>
      <c r="F183" s="54" t="s">
        <v>23</v>
      </c>
      <c r="G183" s="89"/>
      <c r="H183" s="87"/>
      <c r="I183" s="88">
        <f>E183*G183</f>
        <v>0</v>
      </c>
      <c r="J183" s="9"/>
    </row>
    <row r="184" spans="2:10" ht="12.75">
      <c r="B184" s="56">
        <f>IF(E184="","",COUNT(B$15:B183)+1)</f>
      </c>
      <c r="C184" s="138" t="s">
        <v>66</v>
      </c>
      <c r="D184" s="57" t="s">
        <v>67</v>
      </c>
      <c r="E184" s="61"/>
      <c r="F184" s="54"/>
      <c r="G184" s="89"/>
      <c r="H184" s="87"/>
      <c r="I184" s="88"/>
      <c r="J184" s="9"/>
    </row>
    <row r="185" spans="2:10" ht="12.75">
      <c r="B185" s="56">
        <f>IF(E185="","",COUNT(B$15:B184)+1)</f>
      </c>
      <c r="C185" s="138" t="s">
        <v>68</v>
      </c>
      <c r="D185" s="57" t="s">
        <v>202</v>
      </c>
      <c r="E185" s="61"/>
      <c r="F185" s="54"/>
      <c r="G185" s="89"/>
      <c r="H185" s="87"/>
      <c r="I185" s="88"/>
      <c r="J185" s="9"/>
    </row>
    <row r="186" spans="2:10" ht="12.75">
      <c r="B186" s="56">
        <f>IF(E186="","",COUNT(B$15:B185)+1)</f>
      </c>
      <c r="C186" s="138" t="s">
        <v>70</v>
      </c>
      <c r="D186" s="57" t="s">
        <v>140</v>
      </c>
      <c r="E186" s="53"/>
      <c r="F186" s="54"/>
      <c r="G186" s="89"/>
      <c r="H186" s="87"/>
      <c r="I186" s="88"/>
      <c r="J186" s="9"/>
    </row>
    <row r="187" spans="2:10" ht="12.75">
      <c r="B187" s="56">
        <f>IF(E187="","",COUNT(B$15:B186)+1)</f>
        <v>55</v>
      </c>
      <c r="C187" s="138" t="s">
        <v>203</v>
      </c>
      <c r="D187" s="58" t="s">
        <v>415</v>
      </c>
      <c r="E187" s="53">
        <v>715880</v>
      </c>
      <c r="F187" s="54" t="s">
        <v>72</v>
      </c>
      <c r="G187" s="89"/>
      <c r="H187" s="87"/>
      <c r="I187" s="88">
        <f>E187*G187</f>
        <v>0</v>
      </c>
      <c r="J187" s="9"/>
    </row>
    <row r="188" spans="2:10" ht="12.75">
      <c r="B188" s="56">
        <f>IF(E188="","",COUNT(B$15:B187)+1)</f>
        <v>56</v>
      </c>
      <c r="C188" s="138" t="s">
        <v>204</v>
      </c>
      <c r="D188" s="58" t="s">
        <v>416</v>
      </c>
      <c r="E188" s="53">
        <v>715880</v>
      </c>
      <c r="F188" s="54" t="s">
        <v>72</v>
      </c>
      <c r="G188" s="89"/>
      <c r="H188" s="87"/>
      <c r="I188" s="88">
        <f>E188*G188</f>
        <v>0</v>
      </c>
      <c r="J188" s="9"/>
    </row>
    <row r="189" spans="2:10" ht="12.75">
      <c r="B189" s="56">
        <f>IF(E189="","",COUNT(B$15:B188)+1)</f>
      </c>
      <c r="C189" s="138"/>
      <c r="D189" s="125" t="s">
        <v>141</v>
      </c>
      <c r="E189" s="61"/>
      <c r="F189" s="54"/>
      <c r="G189" s="89"/>
      <c r="H189" s="87"/>
      <c r="I189" s="88"/>
      <c r="J189" s="9"/>
    </row>
    <row r="190" spans="2:10" ht="12.75">
      <c r="B190" s="56">
        <f>IF(E190="","",COUNT(B$15:B189)+1)</f>
      </c>
      <c r="C190" s="138" t="s">
        <v>61</v>
      </c>
      <c r="D190" s="57" t="s">
        <v>62</v>
      </c>
      <c r="E190" s="61"/>
      <c r="F190" s="54"/>
      <c r="G190" s="89"/>
      <c r="H190" s="87"/>
      <c r="I190" s="88"/>
      <c r="J190" s="9"/>
    </row>
    <row r="191" spans="2:10" ht="12.75">
      <c r="B191" s="56">
        <f>IF(E191="","",COUNT(B$15:B190)+1)</f>
      </c>
      <c r="C191" s="138" t="s">
        <v>63</v>
      </c>
      <c r="D191" s="57" t="s">
        <v>142</v>
      </c>
      <c r="E191" s="61"/>
      <c r="F191" s="54"/>
      <c r="G191" s="89"/>
      <c r="H191" s="87"/>
      <c r="I191" s="88"/>
      <c r="J191" s="9"/>
    </row>
    <row r="192" spans="2:10" ht="12.75">
      <c r="B192" s="56">
        <f>IF(E192="","",COUNT(B$15:B191)+1)</f>
      </c>
      <c r="C192" s="138" t="s">
        <v>64</v>
      </c>
      <c r="D192" s="57" t="s">
        <v>65</v>
      </c>
      <c r="E192" s="61"/>
      <c r="F192" s="54"/>
      <c r="G192" s="89"/>
      <c r="H192" s="87"/>
      <c r="I192" s="88"/>
      <c r="J192" s="9"/>
    </row>
    <row r="193" spans="2:10" ht="12.75">
      <c r="B193" s="56">
        <f>IF(E193="","",COUNT(B$15:B192)+1)</f>
        <v>57</v>
      </c>
      <c r="C193" s="138" t="s">
        <v>143</v>
      </c>
      <c r="D193" s="57" t="s">
        <v>144</v>
      </c>
      <c r="E193" s="53">
        <v>166</v>
      </c>
      <c r="F193" s="54" t="s">
        <v>23</v>
      </c>
      <c r="G193" s="89"/>
      <c r="H193" s="87"/>
      <c r="I193" s="88">
        <f>E193*G193</f>
        <v>0</v>
      </c>
      <c r="J193" s="9"/>
    </row>
    <row r="194" spans="2:10" ht="12.75">
      <c r="B194" s="56">
        <f>IF(E194="","",COUNT(B$15:B193)+1)</f>
        <v>58</v>
      </c>
      <c r="C194" s="138" t="s">
        <v>145</v>
      </c>
      <c r="D194" s="57" t="s">
        <v>146</v>
      </c>
      <c r="E194" s="53">
        <v>83.08</v>
      </c>
      <c r="F194" s="54" t="s">
        <v>23</v>
      </c>
      <c r="G194" s="89"/>
      <c r="H194" s="87"/>
      <c r="I194" s="88">
        <f>E194*G194</f>
        <v>0</v>
      </c>
      <c r="J194" s="9"/>
    </row>
    <row r="195" spans="2:10" ht="12.75">
      <c r="B195" s="56">
        <f>IF(E195="","",COUNT(B$15:B194)+1)</f>
      </c>
      <c r="C195" s="138" t="s">
        <v>147</v>
      </c>
      <c r="D195" s="57" t="s">
        <v>233</v>
      </c>
      <c r="E195" s="61"/>
      <c r="F195" s="54"/>
      <c r="G195" s="89"/>
      <c r="H195" s="87"/>
      <c r="I195" s="88"/>
      <c r="J195" s="9"/>
    </row>
    <row r="196" spans="2:10" ht="12.75">
      <c r="B196" s="56">
        <f>IF(E196="","",COUNT(B$15:B195)+1)</f>
      </c>
      <c r="C196" s="138" t="s">
        <v>148</v>
      </c>
      <c r="D196" s="57" t="s">
        <v>149</v>
      </c>
      <c r="E196" s="61"/>
      <c r="F196" s="54"/>
      <c r="G196" s="89"/>
      <c r="H196" s="87"/>
      <c r="I196" s="88"/>
      <c r="J196" s="9"/>
    </row>
    <row r="197" spans="2:10" ht="12.75">
      <c r="B197" s="56">
        <f>IF(E197="","",COUNT(B$15:B196)+1)</f>
        <v>59</v>
      </c>
      <c r="C197" s="138" t="s">
        <v>150</v>
      </c>
      <c r="D197" s="57" t="s">
        <v>151</v>
      </c>
      <c r="E197" s="53">
        <v>2342.6</v>
      </c>
      <c r="F197" s="54" t="s">
        <v>72</v>
      </c>
      <c r="G197" s="89"/>
      <c r="H197" s="84"/>
      <c r="I197" s="88">
        <f>E197*G197</f>
        <v>0</v>
      </c>
      <c r="J197" s="9"/>
    </row>
    <row r="198" spans="2:10" ht="12.75">
      <c r="B198" s="56">
        <f>IF(E198="","",COUNT(B$15:B197)+1)</f>
      </c>
      <c r="C198" s="138" t="s">
        <v>152</v>
      </c>
      <c r="D198" s="57" t="s">
        <v>153</v>
      </c>
      <c r="E198" s="61"/>
      <c r="F198" s="54"/>
      <c r="G198" s="89"/>
      <c r="H198" s="84"/>
      <c r="I198" s="88"/>
      <c r="J198" s="9"/>
    </row>
    <row r="199" spans="2:10" ht="12.75">
      <c r="B199" s="56">
        <f>IF(E199="","",COUNT(B$15:B198)+1)</f>
        <v>60</v>
      </c>
      <c r="C199" s="138" t="s">
        <v>154</v>
      </c>
      <c r="D199" s="57" t="s">
        <v>155</v>
      </c>
      <c r="E199" s="53">
        <v>242</v>
      </c>
      <c r="F199" s="54" t="s">
        <v>73</v>
      </c>
      <c r="G199" s="89"/>
      <c r="H199" s="84"/>
      <c r="I199" s="88">
        <f>E199*G199</f>
        <v>0</v>
      </c>
      <c r="J199" s="9"/>
    </row>
    <row r="200" spans="2:10" ht="12.75">
      <c r="B200" s="56">
        <f>IF(E200="","",COUNT(B$15:B199)+1)</f>
        <v>61</v>
      </c>
      <c r="C200" s="138" t="s">
        <v>156</v>
      </c>
      <c r="D200" s="57" t="s">
        <v>157</v>
      </c>
      <c r="E200" s="53">
        <v>108</v>
      </c>
      <c r="F200" s="54" t="s">
        <v>158</v>
      </c>
      <c r="G200" s="89"/>
      <c r="H200" s="84"/>
      <c r="I200" s="88">
        <f>E200*G200</f>
        <v>0</v>
      </c>
      <c r="J200" s="9"/>
    </row>
    <row r="201" spans="2:10" ht="12.75">
      <c r="B201" s="56">
        <f>IF(E201="","",COUNT(B$15:B200)+1)</f>
        <v>62</v>
      </c>
      <c r="C201" s="138" t="s">
        <v>159</v>
      </c>
      <c r="D201" s="249" t="s">
        <v>417</v>
      </c>
      <c r="E201" s="53">
        <v>64</v>
      </c>
      <c r="F201" s="54" t="s">
        <v>75</v>
      </c>
      <c r="G201" s="89"/>
      <c r="H201" s="84"/>
      <c r="I201" s="88">
        <f>E201*G201</f>
        <v>0</v>
      </c>
      <c r="J201" s="9"/>
    </row>
    <row r="202" spans="1:10" ht="12.75">
      <c r="A202" s="102"/>
      <c r="B202" s="56">
        <f>IF(E202="","",COUNT(B$15:B201)+1)</f>
      </c>
      <c r="C202" s="138" t="s">
        <v>66</v>
      </c>
      <c r="D202" s="57" t="s">
        <v>67</v>
      </c>
      <c r="E202" s="61"/>
      <c r="F202" s="54"/>
      <c r="G202" s="89"/>
      <c r="H202" s="87"/>
      <c r="I202" s="88"/>
      <c r="J202" s="9"/>
    </row>
    <row r="203" spans="2:10" ht="12.75">
      <c r="B203" s="56">
        <f>IF(E203="","",COUNT(B$15:B202)+1)</f>
      </c>
      <c r="C203" s="138" t="s">
        <v>68</v>
      </c>
      <c r="D203" s="57" t="s">
        <v>202</v>
      </c>
      <c r="E203" s="61"/>
      <c r="F203" s="54"/>
      <c r="G203" s="89"/>
      <c r="H203" s="87"/>
      <c r="I203" s="88"/>
      <c r="J203" s="9"/>
    </row>
    <row r="204" spans="2:10" ht="13.5" thickBot="1">
      <c r="B204" s="56">
        <f>IF(E204="","",COUNT(B$15:B203)+1)</f>
      </c>
      <c r="C204" s="138" t="s">
        <v>70</v>
      </c>
      <c r="D204" s="57" t="s">
        <v>140</v>
      </c>
      <c r="E204" s="53"/>
      <c r="F204" s="54"/>
      <c r="G204" s="89"/>
      <c r="H204" s="87"/>
      <c r="I204" s="88"/>
      <c r="J204" s="9"/>
    </row>
    <row r="205" spans="1:10" s="12" customFormat="1" ht="6" customHeight="1" thickBot="1">
      <c r="A205" s="11"/>
      <c r="B205" s="104"/>
      <c r="C205" s="140"/>
      <c r="D205" s="106"/>
      <c r="E205" s="107"/>
      <c r="F205" s="104"/>
      <c r="G205" s="181"/>
      <c r="H205" s="109"/>
      <c r="I205" s="108"/>
      <c r="J205" s="11"/>
    </row>
    <row r="206" spans="2:9" s="15" customFormat="1" ht="13.5" thickBot="1">
      <c r="B206" s="110"/>
      <c r="C206" s="141"/>
      <c r="D206" s="111" t="s">
        <v>411</v>
      </c>
      <c r="E206" s="112"/>
      <c r="F206" s="110"/>
      <c r="G206" s="182"/>
      <c r="H206" s="113" t="s">
        <v>113</v>
      </c>
      <c r="I206" s="114">
        <f>SUM(I173:I205)</f>
        <v>0</v>
      </c>
    </row>
    <row r="207" spans="2:9" s="15" customFormat="1" ht="6" customHeight="1" thickBot="1">
      <c r="B207" s="110"/>
      <c r="C207" s="141"/>
      <c r="D207" s="115"/>
      <c r="E207" s="112"/>
      <c r="F207" s="110"/>
      <c r="G207" s="182"/>
      <c r="H207" s="113"/>
      <c r="I207" s="116"/>
    </row>
    <row r="208" spans="2:9" s="15" customFormat="1" ht="13.5" thickBot="1">
      <c r="B208" s="110"/>
      <c r="C208" s="141"/>
      <c r="D208" s="110"/>
      <c r="E208" s="112"/>
      <c r="F208" s="110"/>
      <c r="G208" s="182"/>
      <c r="H208" s="113" t="s">
        <v>123</v>
      </c>
      <c r="I208" s="114">
        <f>I206+I167</f>
        <v>0</v>
      </c>
    </row>
    <row r="209" spans="2:9" s="15" customFormat="1" ht="12.75">
      <c r="B209" s="117"/>
      <c r="C209" s="142"/>
      <c r="D209" s="118"/>
      <c r="E209" s="112"/>
      <c r="F209" s="110"/>
      <c r="G209" s="183"/>
      <c r="H209" s="110"/>
      <c r="I209" s="119"/>
    </row>
    <row r="210" spans="2:9" s="15" customFormat="1" ht="12.75">
      <c r="B210" s="110"/>
      <c r="C210" s="110" t="s">
        <v>124</v>
      </c>
      <c r="D210" s="115"/>
      <c r="E210" s="112"/>
      <c r="F210" s="110"/>
      <c r="G210" s="183"/>
      <c r="H210" s="110"/>
      <c r="I210" s="119"/>
    </row>
    <row r="211" spans="2:9" s="15" customFormat="1" ht="12.75">
      <c r="B211" s="110"/>
      <c r="C211" s="110"/>
      <c r="D211" s="115"/>
      <c r="E211" s="112"/>
      <c r="F211" s="110"/>
      <c r="G211" s="183"/>
      <c r="H211" s="110"/>
      <c r="I211" s="119"/>
    </row>
    <row r="212" spans="2:9" s="15" customFormat="1" ht="12.75">
      <c r="B212" s="117"/>
      <c r="C212" s="117"/>
      <c r="D212" s="118"/>
      <c r="E212" s="112"/>
      <c r="F212" s="117"/>
      <c r="G212" s="184"/>
      <c r="H212" s="117"/>
      <c r="I212" s="119"/>
    </row>
    <row r="213" spans="1:10" s="15" customFormat="1" ht="12.75">
      <c r="A213" s="16"/>
      <c r="B213" s="120"/>
      <c r="C213" s="120" t="s">
        <v>125</v>
      </c>
      <c r="D213" s="121"/>
      <c r="E213" s="122"/>
      <c r="F213" s="123" t="s">
        <v>126</v>
      </c>
      <c r="G213" s="185"/>
      <c r="H213" s="123"/>
      <c r="I213" s="103"/>
      <c r="J213" s="16"/>
    </row>
    <row r="214" spans="2:9" s="16" customFormat="1" ht="6" customHeight="1">
      <c r="B214" s="120"/>
      <c r="C214" s="143"/>
      <c r="D214" s="121"/>
      <c r="E214" s="122"/>
      <c r="F214" s="123"/>
      <c r="G214" s="185"/>
      <c r="H214" s="123"/>
      <c r="I214" s="103"/>
    </row>
    <row r="215" spans="2:10" ht="12.75">
      <c r="B215" s="56">
        <f>IF(E215="","",COUNT(B$15:B214)+1)</f>
        <v>63</v>
      </c>
      <c r="C215" s="138" t="s">
        <v>205</v>
      </c>
      <c r="D215" s="250" t="s">
        <v>415</v>
      </c>
      <c r="E215" s="53">
        <f>132227+69834</f>
        <v>202061</v>
      </c>
      <c r="F215" s="54" t="s">
        <v>72</v>
      </c>
      <c r="G215" s="89"/>
      <c r="H215" s="87"/>
      <c r="I215" s="88">
        <f>E215*G215</f>
        <v>0</v>
      </c>
      <c r="J215" s="9"/>
    </row>
    <row r="216" spans="2:10" ht="12.75">
      <c r="B216" s="56">
        <f>IF(E216="","",COUNT(B$15:B215)+1)</f>
        <v>64</v>
      </c>
      <c r="C216" s="138" t="s">
        <v>206</v>
      </c>
      <c r="D216" s="58" t="s">
        <v>416</v>
      </c>
      <c r="E216" s="53">
        <f>132227+69834</f>
        <v>202061</v>
      </c>
      <c r="F216" s="54" t="s">
        <v>72</v>
      </c>
      <c r="G216" s="89"/>
      <c r="H216" s="87"/>
      <c r="I216" s="88">
        <f>E216*G216</f>
        <v>0</v>
      </c>
      <c r="J216" s="9"/>
    </row>
    <row r="217" spans="2:10" ht="12.75">
      <c r="B217" s="56">
        <f>IF(E217="","",COUNT(B$15:B216)+1)</f>
      </c>
      <c r="C217" s="138" t="s">
        <v>161</v>
      </c>
      <c r="D217" s="57" t="s">
        <v>234</v>
      </c>
      <c r="E217" s="61"/>
      <c r="F217" s="54"/>
      <c r="G217" s="89"/>
      <c r="H217" s="87"/>
      <c r="I217" s="88"/>
      <c r="J217" s="9"/>
    </row>
    <row r="218" spans="2:10" ht="12.75">
      <c r="B218" s="56">
        <f>IF(E218="","",COUNT(B$15:B217)+1)</f>
        <v>65</v>
      </c>
      <c r="C218" s="138" t="s">
        <v>162</v>
      </c>
      <c r="D218" s="79" t="s">
        <v>163</v>
      </c>
      <c r="E218" s="53">
        <v>18396</v>
      </c>
      <c r="F218" s="80" t="s">
        <v>72</v>
      </c>
      <c r="G218" s="89"/>
      <c r="H218" s="126"/>
      <c r="I218" s="148">
        <f>E218*G218</f>
        <v>0</v>
      </c>
      <c r="J218" s="9"/>
    </row>
    <row r="219" spans="2:10" ht="24">
      <c r="B219" s="56">
        <f>IF(E219="","",COUNT(B$15:B218)+1)</f>
        <v>66</v>
      </c>
      <c r="C219" s="138" t="s">
        <v>164</v>
      </c>
      <c r="D219" s="250" t="s">
        <v>418</v>
      </c>
      <c r="E219" s="53">
        <v>616</v>
      </c>
      <c r="F219" s="54" t="s">
        <v>72</v>
      </c>
      <c r="G219" s="89"/>
      <c r="H219" s="84"/>
      <c r="I219" s="88">
        <f>E219*G219</f>
        <v>0</v>
      </c>
      <c r="J219" s="9"/>
    </row>
    <row r="220" spans="2:10" ht="12.75">
      <c r="B220" s="56">
        <f>IF(E220="","",COUNT(B$15:B219)+1)</f>
      </c>
      <c r="C220" s="138" t="s">
        <v>165</v>
      </c>
      <c r="D220" s="57" t="s">
        <v>166</v>
      </c>
      <c r="E220" s="61"/>
      <c r="F220" s="54"/>
      <c r="G220" s="89"/>
      <c r="H220" s="87"/>
      <c r="I220" s="88"/>
      <c r="J220" s="9"/>
    </row>
    <row r="221" spans="2:10" ht="24">
      <c r="B221" s="56">
        <f>IF(E221="","",COUNT(B$15:B220)+1)</f>
      </c>
      <c r="C221" s="138" t="s">
        <v>167</v>
      </c>
      <c r="D221" s="57" t="s">
        <v>241</v>
      </c>
      <c r="E221" s="61"/>
      <c r="F221" s="54"/>
      <c r="G221" s="89"/>
      <c r="H221" s="87"/>
      <c r="I221" s="88"/>
      <c r="J221" s="9"/>
    </row>
    <row r="222" spans="2:10" ht="12.75">
      <c r="B222" s="56">
        <f>IF(E222="","",COUNT(B$15:B221)+1)</f>
      </c>
      <c r="C222" s="138" t="s">
        <v>237</v>
      </c>
      <c r="D222" s="57" t="s">
        <v>168</v>
      </c>
      <c r="E222" s="61"/>
      <c r="F222" s="54"/>
      <c r="G222" s="89"/>
      <c r="H222" s="87"/>
      <c r="I222" s="88"/>
      <c r="J222" s="9"/>
    </row>
    <row r="223" spans="2:10" ht="12.75">
      <c r="B223" s="56">
        <f>IF(E223="","",COUNT(B$15:B222)+1)</f>
      </c>
      <c r="C223" s="138" t="s">
        <v>238</v>
      </c>
      <c r="D223" s="57" t="s">
        <v>210</v>
      </c>
      <c r="E223" s="53"/>
      <c r="F223" s="54"/>
      <c r="G223" s="89"/>
      <c r="H223" s="87"/>
      <c r="I223" s="88"/>
      <c r="J223" s="9"/>
    </row>
    <row r="224" spans="2:10" ht="15" customHeight="1">
      <c r="B224" s="56">
        <f>IF(E224="","",COUNT(B$15:B223)+1)</f>
        <v>67</v>
      </c>
      <c r="C224" s="138" t="s">
        <v>239</v>
      </c>
      <c r="D224" s="250" t="s">
        <v>419</v>
      </c>
      <c r="E224" s="53">
        <v>276.3</v>
      </c>
      <c r="F224" s="54" t="s">
        <v>23</v>
      </c>
      <c r="G224" s="89"/>
      <c r="H224" s="87"/>
      <c r="I224" s="88">
        <f>E224*G224</f>
        <v>0</v>
      </c>
      <c r="J224" s="9"/>
    </row>
    <row r="225" spans="2:10" ht="13.5" customHeight="1">
      <c r="B225" s="56">
        <f>IF(E225="","",COUNT(B$15:B224)+1)</f>
        <v>68</v>
      </c>
      <c r="C225" s="138" t="s">
        <v>240</v>
      </c>
      <c r="D225" s="250" t="s">
        <v>420</v>
      </c>
      <c r="E225" s="53">
        <v>276.3</v>
      </c>
      <c r="F225" s="54" t="s">
        <v>23</v>
      </c>
      <c r="G225" s="89"/>
      <c r="H225" s="87"/>
      <c r="I225" s="88">
        <f>E225*G225</f>
        <v>0</v>
      </c>
      <c r="J225" s="9"/>
    </row>
    <row r="226" spans="2:10" ht="39.75" customHeight="1">
      <c r="B226" s="56">
        <f>IF(E226="","",COUNT(B$15:B225)+1)</f>
        <v>69</v>
      </c>
      <c r="C226" s="138" t="s">
        <v>169</v>
      </c>
      <c r="D226" s="250" t="s">
        <v>421</v>
      </c>
      <c r="E226" s="53">
        <v>1663.2</v>
      </c>
      <c r="F226" s="54" t="s">
        <v>170</v>
      </c>
      <c r="G226" s="89"/>
      <c r="H226" s="84"/>
      <c r="I226" s="88">
        <f>E226*G226</f>
        <v>0</v>
      </c>
      <c r="J226" s="9"/>
    </row>
    <row r="227" spans="2:10" ht="12.75">
      <c r="B227" s="56">
        <f>IF(E227="","",COUNT(B$15:B226)+1)</f>
      </c>
      <c r="C227" s="138" t="s">
        <v>171</v>
      </c>
      <c r="D227" s="57" t="s">
        <v>172</v>
      </c>
      <c r="E227" s="61"/>
      <c r="F227" s="54"/>
      <c r="G227" s="89"/>
      <c r="H227" s="84"/>
      <c r="I227" s="88"/>
      <c r="J227" s="9"/>
    </row>
    <row r="228" spans="2:10" ht="24">
      <c r="B228" s="56">
        <f>IF(E228="","",COUNT(B$15:B227)+1)</f>
      </c>
      <c r="C228" s="138" t="s">
        <v>173</v>
      </c>
      <c r="D228" s="57" t="s">
        <v>207</v>
      </c>
      <c r="E228" s="61"/>
      <c r="F228" s="54"/>
      <c r="G228" s="89"/>
      <c r="H228" s="84"/>
      <c r="I228" s="88"/>
      <c r="J228" s="9"/>
    </row>
    <row r="229" spans="2:10" ht="12.75">
      <c r="B229" s="56">
        <f>IF(E229="","",COUNT(B$15:B228)+1)</f>
      </c>
      <c r="C229" s="138" t="s">
        <v>174</v>
      </c>
      <c r="D229" s="57" t="s">
        <v>175</v>
      </c>
      <c r="E229" s="61"/>
      <c r="F229" s="54"/>
      <c r="G229" s="89"/>
      <c r="H229" s="84"/>
      <c r="I229" s="88"/>
      <c r="J229" s="9"/>
    </row>
    <row r="230" spans="1:10" s="145" customFormat="1" ht="12.75">
      <c r="A230" s="144"/>
      <c r="B230" s="56">
        <f>IF(E230="","",COUNT(B$15:B229)+1)</f>
        <v>70</v>
      </c>
      <c r="C230" s="138" t="s">
        <v>209</v>
      </c>
      <c r="D230" s="251" t="s">
        <v>423</v>
      </c>
      <c r="E230" s="53">
        <f>89.6+60</f>
        <v>149.6</v>
      </c>
      <c r="F230" s="70" t="s">
        <v>74</v>
      </c>
      <c r="G230" s="89"/>
      <c r="H230" s="146"/>
      <c r="I230" s="91">
        <f>E230*G230</f>
        <v>0</v>
      </c>
      <c r="J230" s="144"/>
    </row>
    <row r="231" spans="2:10" ht="12.75">
      <c r="B231" s="56">
        <f>IF(E231="","",COUNT(B$15:B230)+1)</f>
      </c>
      <c r="C231" s="138" t="s">
        <v>118</v>
      </c>
      <c r="D231" s="62" t="s">
        <v>119</v>
      </c>
      <c r="E231" s="61"/>
      <c r="F231" s="54"/>
      <c r="G231" s="89"/>
      <c r="H231" s="84"/>
      <c r="I231" s="88"/>
      <c r="J231" s="9"/>
    </row>
    <row r="232" spans="2:10" ht="24">
      <c r="B232" s="56">
        <f>IF(E232="","",COUNT(B$15:B231)+1)</f>
      </c>
      <c r="C232" s="138" t="s">
        <v>120</v>
      </c>
      <c r="D232" s="251" t="s">
        <v>424</v>
      </c>
      <c r="E232" s="61"/>
      <c r="F232" s="54"/>
      <c r="G232" s="89"/>
      <c r="H232" s="84"/>
      <c r="I232" s="88"/>
      <c r="J232" s="9"/>
    </row>
    <row r="233" spans="2:10" ht="12.75">
      <c r="B233" s="56">
        <f>IF(E233="","",COUNT(B$15:B232)+1)</f>
      </c>
      <c r="C233" s="138" t="s">
        <v>121</v>
      </c>
      <c r="D233" s="62" t="s">
        <v>122</v>
      </c>
      <c r="E233" s="61"/>
      <c r="F233" s="54"/>
      <c r="G233" s="89"/>
      <c r="H233" s="84"/>
      <c r="I233" s="88"/>
      <c r="J233" s="9"/>
    </row>
    <row r="234" spans="2:10" ht="12.75">
      <c r="B234" s="56">
        <f>IF(E234="","",COUNT(B$15:B233)+1)</f>
        <v>71</v>
      </c>
      <c r="C234" s="138" t="s">
        <v>208</v>
      </c>
      <c r="D234" s="62" t="s">
        <v>176</v>
      </c>
      <c r="E234" s="53">
        <v>32.4</v>
      </c>
      <c r="F234" s="54" t="s">
        <v>23</v>
      </c>
      <c r="G234" s="89"/>
      <c r="H234" s="87"/>
      <c r="I234" s="88">
        <f>E234*G234</f>
        <v>0</v>
      </c>
      <c r="J234" s="9"/>
    </row>
    <row r="235" spans="2:10" ht="12.75">
      <c r="B235" s="56">
        <f>IF(E235="","",COUNT(B$15:B234)+1)</f>
      </c>
      <c r="C235" s="138"/>
      <c r="D235" s="127" t="s">
        <v>177</v>
      </c>
      <c r="E235" s="61"/>
      <c r="F235" s="54"/>
      <c r="G235" s="89"/>
      <c r="H235" s="84"/>
      <c r="I235" s="88"/>
      <c r="J235" s="9"/>
    </row>
    <row r="236" spans="2:10" ht="12.75">
      <c r="B236" s="56">
        <f>IF(E236="","",COUNT(B$15:B235)+1)</f>
      </c>
      <c r="C236" s="138" t="s">
        <v>27</v>
      </c>
      <c r="D236" s="62" t="s">
        <v>28</v>
      </c>
      <c r="E236" s="61"/>
      <c r="F236" s="54"/>
      <c r="G236" s="89"/>
      <c r="H236" s="84"/>
      <c r="I236" s="88"/>
      <c r="J236" s="9"/>
    </row>
    <row r="237" spans="2:10" ht="12.75">
      <c r="B237" s="56">
        <f>IF(E237="","",COUNT(B$15:B236)+1)</f>
      </c>
      <c r="C237" s="138" t="s">
        <v>36</v>
      </c>
      <c r="D237" s="62" t="s">
        <v>178</v>
      </c>
      <c r="E237" s="61"/>
      <c r="F237" s="54"/>
      <c r="G237" s="89"/>
      <c r="H237" s="84"/>
      <c r="I237" s="88"/>
      <c r="J237" s="9"/>
    </row>
    <row r="238" spans="2:10" ht="24">
      <c r="B238" s="56">
        <f>IF(E238="","",COUNT(B$15:B237)+1)</f>
      </c>
      <c r="C238" s="138" t="s">
        <v>179</v>
      </c>
      <c r="D238" s="251" t="s">
        <v>422</v>
      </c>
      <c r="E238" s="61"/>
      <c r="F238" s="54"/>
      <c r="G238" s="89"/>
      <c r="H238" s="84"/>
      <c r="I238" s="88"/>
      <c r="J238" s="9"/>
    </row>
    <row r="239" spans="2:10" ht="12.75">
      <c r="B239" s="56">
        <f>IF(E239="","",COUNT(B$15:B238)+1)</f>
        <v>72</v>
      </c>
      <c r="C239" s="138" t="s">
        <v>180</v>
      </c>
      <c r="D239" s="62" t="s">
        <v>35</v>
      </c>
      <c r="E239" s="53">
        <v>17818</v>
      </c>
      <c r="F239" s="54" t="s">
        <v>23</v>
      </c>
      <c r="G239" s="89"/>
      <c r="H239" s="87"/>
      <c r="I239" s="88">
        <f>E239*G239</f>
        <v>0</v>
      </c>
      <c r="J239" s="9"/>
    </row>
    <row r="240" spans="2:10" ht="13.5" thickBot="1">
      <c r="B240" s="56">
        <f>IF(E240="","",COUNT(B$15:B239)+1)</f>
      </c>
      <c r="C240" s="138" t="s">
        <v>61</v>
      </c>
      <c r="D240" s="62" t="s">
        <v>181</v>
      </c>
      <c r="E240" s="61"/>
      <c r="F240" s="54"/>
      <c r="G240" s="89"/>
      <c r="H240" s="84"/>
      <c r="I240" s="88"/>
      <c r="J240" s="9"/>
    </row>
    <row r="241" spans="1:10" s="12" customFormat="1" ht="6" customHeight="1" thickBot="1">
      <c r="A241" s="11"/>
      <c r="B241" s="104"/>
      <c r="C241" s="140"/>
      <c r="D241" s="106"/>
      <c r="E241" s="107"/>
      <c r="F241" s="104"/>
      <c r="G241" s="181"/>
      <c r="H241" s="109"/>
      <c r="I241" s="108"/>
      <c r="J241" s="11"/>
    </row>
    <row r="242" spans="2:9" s="15" customFormat="1" ht="13.5" thickBot="1">
      <c r="B242" s="110"/>
      <c r="C242" s="141"/>
      <c r="D242" s="111" t="s">
        <v>411</v>
      </c>
      <c r="E242" s="112"/>
      <c r="F242" s="110"/>
      <c r="G242" s="182"/>
      <c r="H242" s="113" t="s">
        <v>113</v>
      </c>
      <c r="I242" s="114">
        <f>SUM(I214:I241)</f>
        <v>0</v>
      </c>
    </row>
    <row r="243" spans="2:9" s="15" customFormat="1" ht="6" customHeight="1" thickBot="1">
      <c r="B243" s="110"/>
      <c r="C243" s="141"/>
      <c r="D243" s="115"/>
      <c r="E243" s="112"/>
      <c r="F243" s="110"/>
      <c r="G243" s="182"/>
      <c r="H243" s="113"/>
      <c r="I243" s="116"/>
    </row>
    <row r="244" spans="2:9" s="15" customFormat="1" ht="13.5" thickBot="1">
      <c r="B244" s="110"/>
      <c r="C244" s="141"/>
      <c r="D244" s="110"/>
      <c r="E244" s="112"/>
      <c r="F244" s="110"/>
      <c r="G244" s="182"/>
      <c r="H244" s="113" t="s">
        <v>123</v>
      </c>
      <c r="I244" s="114">
        <f>I242+I208</f>
        <v>0</v>
      </c>
    </row>
    <row r="245" spans="2:9" s="15" customFormat="1" ht="12.75">
      <c r="B245" s="117"/>
      <c r="C245" s="142"/>
      <c r="D245" s="118"/>
      <c r="E245" s="112"/>
      <c r="F245" s="110"/>
      <c r="G245" s="183"/>
      <c r="H245" s="110"/>
      <c r="I245" s="119"/>
    </row>
    <row r="246" spans="2:9" s="15" customFormat="1" ht="12.75">
      <c r="B246" s="110"/>
      <c r="C246" s="110" t="s">
        <v>124</v>
      </c>
      <c r="D246" s="115"/>
      <c r="E246" s="112"/>
      <c r="F246" s="110"/>
      <c r="G246" s="183"/>
      <c r="H246" s="110"/>
      <c r="I246" s="119"/>
    </row>
    <row r="247" spans="2:9" s="15" customFormat="1" ht="12.75">
      <c r="B247" s="110"/>
      <c r="C247" s="110"/>
      <c r="D247" s="115"/>
      <c r="E247" s="112"/>
      <c r="F247" s="110"/>
      <c r="G247" s="183"/>
      <c r="H247" s="110"/>
      <c r="I247" s="119"/>
    </row>
    <row r="248" spans="2:9" s="15" customFormat="1" ht="12.75">
      <c r="B248" s="117"/>
      <c r="C248" s="117"/>
      <c r="D248" s="118"/>
      <c r="E248" s="112"/>
      <c r="F248" s="117"/>
      <c r="G248" s="184"/>
      <c r="H248" s="117"/>
      <c r="I248" s="119"/>
    </row>
    <row r="249" spans="1:10" s="15" customFormat="1" ht="12.75">
      <c r="A249" s="16"/>
      <c r="B249" s="120"/>
      <c r="C249" s="120" t="s">
        <v>125</v>
      </c>
      <c r="D249" s="121"/>
      <c r="E249" s="122"/>
      <c r="F249" s="123" t="s">
        <v>126</v>
      </c>
      <c r="G249" s="185"/>
      <c r="H249" s="123"/>
      <c r="I249" s="103"/>
      <c r="J249" s="16"/>
    </row>
    <row r="250" spans="2:9" s="16" customFormat="1" ht="6" customHeight="1">
      <c r="B250" s="120"/>
      <c r="C250" s="143"/>
      <c r="D250" s="121"/>
      <c r="E250" s="122"/>
      <c r="F250" s="123"/>
      <c r="G250" s="185"/>
      <c r="H250" s="123"/>
      <c r="I250" s="103"/>
    </row>
    <row r="251" spans="2:10" ht="12.75">
      <c r="B251" s="56">
        <f>IF(E251="","",COUNT(B$15:B250)+1)</f>
      </c>
      <c r="C251" s="138" t="s">
        <v>63</v>
      </c>
      <c r="D251" s="62" t="s">
        <v>182</v>
      </c>
      <c r="E251" s="61"/>
      <c r="F251" s="54"/>
      <c r="G251" s="89"/>
      <c r="H251" s="84"/>
      <c r="I251" s="88"/>
      <c r="J251" s="9"/>
    </row>
    <row r="252" spans="2:10" ht="12.75">
      <c r="B252" s="56">
        <f>IF(E252="","",COUNT(B$15:B251)+1)</f>
      </c>
      <c r="C252" s="138" t="s">
        <v>64</v>
      </c>
      <c r="D252" s="57" t="s">
        <v>65</v>
      </c>
      <c r="E252" s="61"/>
      <c r="F252" s="54"/>
      <c r="G252" s="89"/>
      <c r="H252" s="84"/>
      <c r="I252" s="88"/>
      <c r="J252" s="9"/>
    </row>
    <row r="253" spans="2:10" ht="12.75">
      <c r="B253" s="56">
        <f>IF(E253="","",COUNT(B$15:B252)+1)</f>
        <v>73</v>
      </c>
      <c r="C253" s="138" t="s">
        <v>183</v>
      </c>
      <c r="D253" s="57" t="s">
        <v>184</v>
      </c>
      <c r="E253" s="53">
        <f>18.4+5.2+37.27</f>
        <v>60.87</v>
      </c>
      <c r="F253" s="54" t="s">
        <v>23</v>
      </c>
      <c r="G253" s="89"/>
      <c r="H253" s="87"/>
      <c r="I253" s="88">
        <f>E253*G253</f>
        <v>0</v>
      </c>
      <c r="J253" s="9"/>
    </row>
    <row r="254" spans="2:10" ht="12.75">
      <c r="B254" s="56">
        <f>IF(E254="","",COUNT(B$15:B253)+1)</f>
      </c>
      <c r="C254" s="138" t="s">
        <v>66</v>
      </c>
      <c r="D254" s="57" t="s">
        <v>67</v>
      </c>
      <c r="E254" s="61"/>
      <c r="F254" s="54"/>
      <c r="G254" s="89"/>
      <c r="H254" s="87"/>
      <c r="I254" s="88"/>
      <c r="J254" s="9"/>
    </row>
    <row r="255" spans="2:10" ht="12.75">
      <c r="B255" s="56">
        <f>IF(E255="","",COUNT(B$15:B254)+1)</f>
      </c>
      <c r="C255" s="138" t="s">
        <v>68</v>
      </c>
      <c r="D255" s="57" t="s">
        <v>160</v>
      </c>
      <c r="E255" s="61"/>
      <c r="F255" s="54"/>
      <c r="G255" s="89"/>
      <c r="H255" s="87"/>
      <c r="I255" s="88"/>
      <c r="J255" s="9"/>
    </row>
    <row r="256" spans="2:10" ht="12.75">
      <c r="B256" s="56">
        <f>IF(E256="","",COUNT(B$15:B255)+1)</f>
        <v>74</v>
      </c>
      <c r="C256" s="138" t="s">
        <v>70</v>
      </c>
      <c r="D256" s="57" t="s">
        <v>140</v>
      </c>
      <c r="E256" s="53">
        <f>3580+736+11805</f>
        <v>16121</v>
      </c>
      <c r="F256" s="54" t="s">
        <v>72</v>
      </c>
      <c r="G256" s="98"/>
      <c r="H256" s="87"/>
      <c r="I256" s="88">
        <f>E256*G256</f>
        <v>0</v>
      </c>
      <c r="J256" s="9"/>
    </row>
    <row r="257" spans="2:10" ht="12.75">
      <c r="B257" s="56">
        <f>IF(E257="","",COUNT(B$15:B256)+1)</f>
      </c>
      <c r="C257" s="138" t="s">
        <v>76</v>
      </c>
      <c r="D257" s="57" t="s">
        <v>185</v>
      </c>
      <c r="E257" s="61"/>
      <c r="F257" s="54"/>
      <c r="G257" s="89"/>
      <c r="H257" s="84"/>
      <c r="I257" s="88"/>
      <c r="J257" s="9"/>
    </row>
    <row r="258" spans="2:10" ht="12.75">
      <c r="B258" s="56">
        <f>IF(E258="","",COUNT(B$15:B257)+1)</f>
      </c>
      <c r="C258" s="138" t="s">
        <v>80</v>
      </c>
      <c r="D258" s="57" t="s">
        <v>186</v>
      </c>
      <c r="E258" s="61"/>
      <c r="F258" s="54"/>
      <c r="G258" s="89"/>
      <c r="H258" s="84"/>
      <c r="I258" s="88"/>
      <c r="J258" s="9"/>
    </row>
    <row r="259" spans="2:10" ht="12.75">
      <c r="B259" s="56">
        <f>IF(E259="","",COUNT(B$15:B258)+1)</f>
        <v>75</v>
      </c>
      <c r="C259" s="138" t="s">
        <v>128</v>
      </c>
      <c r="D259" s="83" t="s">
        <v>236</v>
      </c>
      <c r="E259" s="53">
        <v>26.44</v>
      </c>
      <c r="F259" s="54" t="s">
        <v>23</v>
      </c>
      <c r="G259" s="89"/>
      <c r="H259" s="84"/>
      <c r="I259" s="88">
        <f>E259*G259</f>
        <v>0</v>
      </c>
      <c r="J259" s="9"/>
    </row>
    <row r="260" spans="2:10" ht="15.75" customHeight="1">
      <c r="B260" s="56">
        <f>IF(E260="","",COUNT(B$15:B259)+1)</f>
        <v>76</v>
      </c>
      <c r="C260" s="138" t="s">
        <v>129</v>
      </c>
      <c r="D260" s="250" t="s">
        <v>412</v>
      </c>
      <c r="E260" s="53">
        <v>320</v>
      </c>
      <c r="F260" s="54" t="s">
        <v>74</v>
      </c>
      <c r="G260" s="89"/>
      <c r="H260" s="87"/>
      <c r="I260" s="88">
        <f>E260*G260</f>
        <v>0</v>
      </c>
      <c r="J260" s="9"/>
    </row>
    <row r="261" spans="2:10" ht="12.75">
      <c r="B261" s="56">
        <f>IF(E261="","",COUNT(B$15:B260)+1)</f>
      </c>
      <c r="C261" s="138" t="s">
        <v>89</v>
      </c>
      <c r="D261" s="57" t="s">
        <v>90</v>
      </c>
      <c r="E261" s="61"/>
      <c r="F261" s="54"/>
      <c r="G261" s="89"/>
      <c r="H261" s="84"/>
      <c r="I261" s="88"/>
      <c r="J261" s="9"/>
    </row>
    <row r="262" spans="2:10" ht="12.75">
      <c r="B262" s="56">
        <f>IF(E262="","",COUNT(B$15:B261)+1)</f>
      </c>
      <c r="C262" s="138" t="s">
        <v>91</v>
      </c>
      <c r="D262" s="57" t="s">
        <v>187</v>
      </c>
      <c r="E262" s="61"/>
      <c r="F262" s="54"/>
      <c r="G262" s="89"/>
      <c r="H262" s="84"/>
      <c r="I262" s="88"/>
      <c r="J262" s="9"/>
    </row>
    <row r="263" spans="2:10" ht="12.75">
      <c r="B263" s="56">
        <f>IF(E263="","",COUNT(B$15:B262)+1)</f>
      </c>
      <c r="C263" s="138" t="s">
        <v>92</v>
      </c>
      <c r="D263" s="57" t="s">
        <v>93</v>
      </c>
      <c r="E263" s="61"/>
      <c r="F263" s="54"/>
      <c r="G263" s="89"/>
      <c r="H263" s="84"/>
      <c r="I263" s="88"/>
      <c r="J263" s="9"/>
    </row>
    <row r="264" spans="2:10" ht="12.75">
      <c r="B264" s="56">
        <f>IF(E264="","",COUNT(B$15:B263)+1)</f>
      </c>
      <c r="C264" s="138" t="s">
        <v>227</v>
      </c>
      <c r="D264" s="57" t="s">
        <v>228</v>
      </c>
      <c r="E264" s="61"/>
      <c r="F264" s="54"/>
      <c r="G264" s="89"/>
      <c r="H264" s="84"/>
      <c r="I264" s="88"/>
      <c r="J264" s="9"/>
    </row>
    <row r="265" spans="2:10" ht="12.75">
      <c r="B265" s="56">
        <f>IF(E265="","",COUNT(B$15:B264)+1)</f>
        <v>77</v>
      </c>
      <c r="C265" s="200" t="s">
        <v>229</v>
      </c>
      <c r="D265" s="83" t="s">
        <v>230</v>
      </c>
      <c r="E265" s="53">
        <v>1028</v>
      </c>
      <c r="F265" s="54" t="s">
        <v>23</v>
      </c>
      <c r="G265" s="89"/>
      <c r="H265" s="87"/>
      <c r="I265" s="88">
        <f>E265*G265</f>
        <v>0</v>
      </c>
      <c r="J265" s="9"/>
    </row>
    <row r="266" spans="2:10" ht="12.75">
      <c r="B266" s="56">
        <f>IF(E266="","",COUNT(B$15:B265)+1)</f>
      </c>
      <c r="C266" s="222"/>
      <c r="D266" s="223" t="s">
        <v>340</v>
      </c>
      <c r="E266" s="53"/>
      <c r="F266" s="54"/>
      <c r="G266" s="89"/>
      <c r="H266" s="87"/>
      <c r="I266" s="88"/>
      <c r="J266" s="9"/>
    </row>
    <row r="267" spans="2:10" ht="12.75">
      <c r="B267" s="56">
        <f>IF(E267="","",COUNT(B$15:B266)+1)</f>
      </c>
      <c r="C267" s="222" t="s">
        <v>61</v>
      </c>
      <c r="D267" s="223" t="s">
        <v>341</v>
      </c>
      <c r="E267" s="53"/>
      <c r="F267" s="54"/>
      <c r="G267" s="89"/>
      <c r="H267" s="87"/>
      <c r="I267" s="88"/>
      <c r="J267" s="9"/>
    </row>
    <row r="268" spans="2:10" ht="12.75">
      <c r="B268" s="56">
        <f>IF(E268="","",COUNT(B$15:B267)+1)</f>
      </c>
      <c r="C268" s="222" t="s">
        <v>63</v>
      </c>
      <c r="D268" s="223" t="s">
        <v>342</v>
      </c>
      <c r="E268" s="53"/>
      <c r="F268" s="54"/>
      <c r="G268" s="89"/>
      <c r="H268" s="87"/>
      <c r="I268" s="88"/>
      <c r="J268" s="9"/>
    </row>
    <row r="269" spans="2:10" ht="12.75">
      <c r="B269" s="56">
        <f>IF(E269="","",COUNT(B$15:B268)+1)</f>
      </c>
      <c r="C269" s="222" t="s">
        <v>64</v>
      </c>
      <c r="D269" s="223" t="s">
        <v>65</v>
      </c>
      <c r="E269" s="53"/>
      <c r="F269" s="54"/>
      <c r="G269" s="89"/>
      <c r="H269" s="87"/>
      <c r="I269" s="88"/>
      <c r="J269" s="9"/>
    </row>
    <row r="270" spans="2:10" ht="12.75">
      <c r="B270" s="56">
        <f>IF(E270="","",COUNT(B$15:B269)+1)</f>
        <v>78</v>
      </c>
      <c r="C270" s="222" t="s">
        <v>143</v>
      </c>
      <c r="D270" s="223" t="s">
        <v>343</v>
      </c>
      <c r="E270" s="53">
        <v>144</v>
      </c>
      <c r="F270" s="54" t="s">
        <v>23</v>
      </c>
      <c r="G270" s="89"/>
      <c r="H270" s="87"/>
      <c r="I270" s="88">
        <f>E270*G270</f>
        <v>0</v>
      </c>
      <c r="J270" s="9"/>
    </row>
    <row r="271" spans="2:18" ht="12.75" customHeight="1">
      <c r="B271" s="56">
        <f>IF(E271="","",COUNT(B$15:B270)+1)</f>
        <v>79</v>
      </c>
      <c r="C271" s="222" t="s">
        <v>145</v>
      </c>
      <c r="D271" s="223" t="s">
        <v>344</v>
      </c>
      <c r="E271" s="53">
        <v>432</v>
      </c>
      <c r="F271" s="54" t="s">
        <v>23</v>
      </c>
      <c r="G271" s="89"/>
      <c r="H271" s="59"/>
      <c r="I271" s="88">
        <f>E271*G271</f>
        <v>0</v>
      </c>
      <c r="J271" s="27"/>
      <c r="K271" s="177"/>
      <c r="L271" s="177"/>
      <c r="M271" s="177"/>
      <c r="N271" s="177"/>
      <c r="O271" s="177"/>
      <c r="P271" s="177"/>
      <c r="Q271" s="177"/>
      <c r="R271" s="177"/>
    </row>
    <row r="272" spans="2:19" ht="15.75" customHeight="1">
      <c r="B272" s="56">
        <f>IF(E272="","",COUNT(B$15:B271)+1)</f>
      </c>
      <c r="C272" s="222" t="s">
        <v>66</v>
      </c>
      <c r="D272" s="223" t="s">
        <v>345</v>
      </c>
      <c r="E272" s="53"/>
      <c r="F272" s="54"/>
      <c r="G272" s="98"/>
      <c r="H272" s="59"/>
      <c r="I272" s="93"/>
      <c r="J272" s="27"/>
      <c r="K272" s="177"/>
      <c r="L272" s="177"/>
      <c r="M272" s="177"/>
      <c r="N272" s="177"/>
      <c r="O272" s="177"/>
      <c r="P272" s="177"/>
      <c r="Q272" s="177"/>
      <c r="R272" s="177"/>
      <c r="S272" s="177"/>
    </row>
    <row r="273" spans="2:19" ht="15" customHeight="1">
      <c r="B273" s="56">
        <f>IF(E273="","",COUNT(B$15:B272)+1)</f>
      </c>
      <c r="C273" s="222" t="s">
        <v>68</v>
      </c>
      <c r="D273" s="223" t="s">
        <v>346</v>
      </c>
      <c r="E273" s="53"/>
      <c r="F273" s="54"/>
      <c r="G273" s="98"/>
      <c r="H273" s="59"/>
      <c r="I273" s="93"/>
      <c r="J273" s="27"/>
      <c r="K273" s="177"/>
      <c r="L273" s="177"/>
      <c r="M273" s="177"/>
      <c r="N273" s="177"/>
      <c r="O273" s="177"/>
      <c r="P273" s="177"/>
      <c r="Q273" s="177"/>
      <c r="R273" s="177"/>
      <c r="S273" s="177"/>
    </row>
    <row r="274" spans="2:19" ht="18.75" customHeight="1" thickBot="1">
      <c r="B274" s="224">
        <f>IF(E274="","",COUNT(B$15:B273)+1)</f>
        <v>80</v>
      </c>
      <c r="C274" s="225" t="s">
        <v>70</v>
      </c>
      <c r="D274" s="252" t="s">
        <v>425</v>
      </c>
      <c r="E274" s="53">
        <v>12508</v>
      </c>
      <c r="F274" s="54" t="s">
        <v>72</v>
      </c>
      <c r="G274" s="89"/>
      <c r="H274" s="59"/>
      <c r="I274" s="93">
        <f>E274*G274</f>
        <v>0</v>
      </c>
      <c r="J274" s="178"/>
      <c r="K274" s="177"/>
      <c r="L274" s="177"/>
      <c r="M274" s="177"/>
      <c r="N274" s="177"/>
      <c r="O274" s="177"/>
      <c r="P274" s="177"/>
      <c r="Q274" s="177"/>
      <c r="R274" s="177"/>
      <c r="S274" s="177"/>
    </row>
    <row r="275" spans="1:10" s="12" customFormat="1" ht="6" customHeight="1" thickBot="1">
      <c r="A275" s="11"/>
      <c r="B275" s="95"/>
      <c r="C275" s="221"/>
      <c r="D275" s="121"/>
      <c r="E275" s="107"/>
      <c r="F275" s="104"/>
      <c r="G275" s="181"/>
      <c r="H275" s="109"/>
      <c r="I275" s="108"/>
      <c r="J275" s="11"/>
    </row>
    <row r="276" spans="2:9" s="15" customFormat="1" ht="13.5" thickBot="1">
      <c r="B276" s="110"/>
      <c r="C276" s="141"/>
      <c r="D276" s="111" t="s">
        <v>411</v>
      </c>
      <c r="E276" s="112"/>
      <c r="F276" s="110"/>
      <c r="G276" s="182"/>
      <c r="H276" s="113" t="s">
        <v>113</v>
      </c>
      <c r="I276" s="114">
        <f>SUM(I250:I275)</f>
        <v>0</v>
      </c>
    </row>
    <row r="277" spans="2:9" s="15" customFormat="1" ht="6" customHeight="1" thickBot="1">
      <c r="B277" s="110"/>
      <c r="C277" s="141"/>
      <c r="D277" s="115"/>
      <c r="E277" s="112"/>
      <c r="F277" s="110"/>
      <c r="G277" s="182"/>
      <c r="H277" s="113"/>
      <c r="I277" s="116"/>
    </row>
    <row r="278" spans="2:9" s="15" customFormat="1" ht="13.5" thickBot="1">
      <c r="B278" s="110"/>
      <c r="C278" s="141"/>
      <c r="D278" s="110"/>
      <c r="E278" s="112"/>
      <c r="F278" s="110"/>
      <c r="G278" s="182"/>
      <c r="H278" s="113" t="s">
        <v>123</v>
      </c>
      <c r="I278" s="114">
        <f>I276+I244</f>
        <v>0</v>
      </c>
    </row>
    <row r="279" spans="2:9" s="15" customFormat="1" ht="12.75">
      <c r="B279" s="117"/>
      <c r="C279" s="142"/>
      <c r="D279" s="118"/>
      <c r="E279" s="112"/>
      <c r="F279" s="110"/>
      <c r="G279" s="183"/>
      <c r="H279" s="110"/>
      <c r="I279" s="119"/>
    </row>
    <row r="280" spans="2:9" s="15" customFormat="1" ht="12.75">
      <c r="B280" s="110"/>
      <c r="C280" s="110" t="s">
        <v>124</v>
      </c>
      <c r="D280" s="115"/>
      <c r="E280" s="112"/>
      <c r="F280" s="110"/>
      <c r="G280" s="183"/>
      <c r="H280" s="110"/>
      <c r="I280" s="119"/>
    </row>
    <row r="281" spans="2:9" s="15" customFormat="1" ht="12.75">
      <c r="B281" s="110"/>
      <c r="C281" s="110"/>
      <c r="D281" s="115"/>
      <c r="E281" s="112"/>
      <c r="F281" s="110"/>
      <c r="G281" s="183"/>
      <c r="H281" s="110"/>
      <c r="I281" s="119"/>
    </row>
    <row r="282" spans="2:9" s="15" customFormat="1" ht="12.75">
      <c r="B282" s="117"/>
      <c r="C282" s="117"/>
      <c r="D282" s="118"/>
      <c r="E282" s="112"/>
      <c r="F282" s="117"/>
      <c r="G282" s="184"/>
      <c r="H282" s="117"/>
      <c r="I282" s="119"/>
    </row>
    <row r="283" spans="1:10" s="15" customFormat="1" ht="12.75">
      <c r="A283" s="16"/>
      <c r="B283" s="120"/>
      <c r="C283" s="120" t="s">
        <v>125</v>
      </c>
      <c r="D283" s="121"/>
      <c r="E283" s="122"/>
      <c r="F283" s="123" t="s">
        <v>126</v>
      </c>
      <c r="G283" s="185"/>
      <c r="H283" s="123"/>
      <c r="I283" s="103"/>
      <c r="J283" s="16"/>
    </row>
    <row r="284" spans="2:9" s="16" customFormat="1" ht="6" customHeight="1">
      <c r="B284" s="120"/>
      <c r="C284" s="143"/>
      <c r="D284" s="121"/>
      <c r="E284" s="122"/>
      <c r="F284" s="123"/>
      <c r="G284" s="185"/>
      <c r="H284" s="123"/>
      <c r="I284" s="103"/>
    </row>
    <row r="285" spans="1:10" ht="11.25" customHeight="1">
      <c r="A285" s="144"/>
      <c r="B285" s="165">
        <f>IF(E285="","",COUNT(B$15:B284)+1)</f>
      </c>
      <c r="C285" s="138"/>
      <c r="D285" s="149" t="s">
        <v>246</v>
      </c>
      <c r="E285" s="53"/>
      <c r="F285" s="54"/>
      <c r="G285" s="187"/>
      <c r="H285" s="59"/>
      <c r="I285" s="93"/>
      <c r="J285" s="26"/>
    </row>
    <row r="286" spans="2:10" ht="11.25" customHeight="1">
      <c r="B286" s="166">
        <f>IF(E286="","",COUNT(B$15:B285)+1)</f>
      </c>
      <c r="C286" s="138" t="s">
        <v>247</v>
      </c>
      <c r="D286" s="71" t="s">
        <v>248</v>
      </c>
      <c r="E286" s="53"/>
      <c r="F286" s="70"/>
      <c r="G286" s="187"/>
      <c r="H286" s="60"/>
      <c r="I286" s="94"/>
      <c r="J286" s="29"/>
    </row>
    <row r="287" spans="2:10" ht="11.25" customHeight="1">
      <c r="B287" s="166">
        <f>IF(E287="","",COUNT(B$15:B286)+1)</f>
      </c>
      <c r="C287" s="138" t="s">
        <v>249</v>
      </c>
      <c r="D287" s="71" t="s">
        <v>250</v>
      </c>
      <c r="E287" s="53"/>
      <c r="F287" s="70"/>
      <c r="G287" s="187"/>
      <c r="H287" s="60"/>
      <c r="I287" s="94"/>
      <c r="J287" s="29"/>
    </row>
    <row r="288" spans="2:10" ht="11.25" customHeight="1">
      <c r="B288" s="166">
        <f>IF(E288="","",COUNT(B$15:B287)+1)</f>
      </c>
      <c r="C288" s="138" t="s">
        <v>251</v>
      </c>
      <c r="D288" s="251" t="s">
        <v>426</v>
      </c>
      <c r="E288" s="53"/>
      <c r="F288" s="53"/>
      <c r="G288" s="187"/>
      <c r="H288" s="150"/>
      <c r="I288" s="94"/>
      <c r="J288" s="29"/>
    </row>
    <row r="289" spans="2:10" ht="11.25" customHeight="1">
      <c r="B289" s="166">
        <f>IF(E289="","",COUNT(B$15:B288)+1)</f>
      </c>
      <c r="C289" s="138" t="s">
        <v>294</v>
      </c>
      <c r="D289" s="71" t="s">
        <v>353</v>
      </c>
      <c r="E289" s="53"/>
      <c r="F289" s="53"/>
      <c r="G289" s="187"/>
      <c r="H289" s="150"/>
      <c r="I289" s="94"/>
      <c r="J289" s="29"/>
    </row>
    <row r="290" spans="2:10" ht="11.25" customHeight="1">
      <c r="B290" s="166">
        <f>IF(E290="","",COUNT(B$15:B289)+1)</f>
        <v>81</v>
      </c>
      <c r="C290" s="138" t="s">
        <v>295</v>
      </c>
      <c r="D290" s="71" t="s">
        <v>351</v>
      </c>
      <c r="E290" s="169">
        <v>680</v>
      </c>
      <c r="F290" s="53" t="s">
        <v>74</v>
      </c>
      <c r="G290" s="187"/>
      <c r="H290" s="59"/>
      <c r="I290" s="88">
        <f>E290*G290</f>
        <v>0</v>
      </c>
      <c r="J290" s="29"/>
    </row>
    <row r="291" spans="2:10" ht="11.25" customHeight="1">
      <c r="B291" s="166">
        <f>IF(E291="","",COUNT(B$15:B290)+1)</f>
        <v>82</v>
      </c>
      <c r="C291" s="138" t="s">
        <v>296</v>
      </c>
      <c r="D291" s="71" t="s">
        <v>352</v>
      </c>
      <c r="E291" s="169">
        <v>2500</v>
      </c>
      <c r="F291" s="170" t="s">
        <v>74</v>
      </c>
      <c r="G291" s="187"/>
      <c r="H291" s="150"/>
      <c r="I291" s="88">
        <f>E291*G291</f>
        <v>0</v>
      </c>
      <c r="J291" s="29"/>
    </row>
    <row r="292" spans="2:10" ht="11.25" customHeight="1">
      <c r="B292" s="166">
        <f>IF(E292="","",COUNT(B$15:B291)+1)</f>
      </c>
      <c r="C292" s="138" t="s">
        <v>297</v>
      </c>
      <c r="D292" s="71" t="s">
        <v>355</v>
      </c>
      <c r="E292" s="169"/>
      <c r="F292" s="53"/>
      <c r="G292" s="187"/>
      <c r="H292" s="59"/>
      <c r="I292" s="94"/>
      <c r="J292" s="29"/>
    </row>
    <row r="293" spans="2:10" ht="11.25" customHeight="1">
      <c r="B293" s="166">
        <f>IF(E293="","",COUNT(B$15:B292)+1)</f>
        <v>83</v>
      </c>
      <c r="C293" s="138" t="s">
        <v>298</v>
      </c>
      <c r="D293" s="71" t="s">
        <v>354</v>
      </c>
      <c r="E293" s="169">
        <v>5300</v>
      </c>
      <c r="F293" s="170" t="s">
        <v>74</v>
      </c>
      <c r="G293" s="187"/>
      <c r="H293" s="60"/>
      <c r="I293" s="88">
        <f>E293*G293</f>
        <v>0</v>
      </c>
      <c r="J293" s="29"/>
    </row>
    <row r="294" spans="2:10" ht="11.25" customHeight="1">
      <c r="B294" s="166">
        <f>IF(E294="","",COUNT(B$15:B293)+1)</f>
        <v>84</v>
      </c>
      <c r="C294" s="138" t="s">
        <v>296</v>
      </c>
      <c r="D294" s="71" t="s">
        <v>352</v>
      </c>
      <c r="E294" s="169">
        <v>2770</v>
      </c>
      <c r="F294" s="170" t="s">
        <v>74</v>
      </c>
      <c r="G294" s="187"/>
      <c r="H294" s="150"/>
      <c r="I294" s="88">
        <f>E294*G294</f>
        <v>0</v>
      </c>
      <c r="J294" s="29"/>
    </row>
    <row r="295" spans="2:10" ht="11.25" customHeight="1">
      <c r="B295" s="166">
        <f>IF(E295="","",COUNT(B$15:B294)+1)</f>
      </c>
      <c r="C295" s="138" t="s">
        <v>297</v>
      </c>
      <c r="D295" s="71" t="s">
        <v>357</v>
      </c>
      <c r="E295" s="169"/>
      <c r="F295" s="170"/>
      <c r="G295" s="187"/>
      <c r="H295" s="150"/>
      <c r="I295" s="88"/>
      <c r="J295" s="29"/>
    </row>
    <row r="296" spans="2:10" ht="11.25" customHeight="1">
      <c r="B296" s="166">
        <f>IF(E296="","",COUNT(B$15:B295)+1)</f>
        <v>85</v>
      </c>
      <c r="C296" s="138" t="s">
        <v>298</v>
      </c>
      <c r="D296" s="71" t="s">
        <v>356</v>
      </c>
      <c r="E296" s="169">
        <v>5300</v>
      </c>
      <c r="F296" s="170" t="s">
        <v>74</v>
      </c>
      <c r="G296" s="187"/>
      <c r="H296" s="60"/>
      <c r="I296" s="88">
        <f>E296*G296</f>
        <v>0</v>
      </c>
      <c r="J296" s="29"/>
    </row>
    <row r="297" spans="1:10" ht="12.75">
      <c r="A297" s="144"/>
      <c r="B297" s="166">
        <f>IF(E297="","",COUNT(B$15:B296)+1)</f>
      </c>
      <c r="C297" s="200" t="s">
        <v>252</v>
      </c>
      <c r="D297" s="253" t="s">
        <v>427</v>
      </c>
      <c r="E297" s="169"/>
      <c r="F297" s="53"/>
      <c r="G297" s="187"/>
      <c r="H297" s="60"/>
      <c r="I297" s="94"/>
      <c r="J297" s="29"/>
    </row>
    <row r="298" spans="1:10" ht="12.75">
      <c r="A298" s="144"/>
      <c r="B298" s="166">
        <f>IF(E298="","",COUNT(B$15:B297)+1)</f>
      </c>
      <c r="C298" s="204" t="s">
        <v>256</v>
      </c>
      <c r="D298" s="205" t="s">
        <v>358</v>
      </c>
      <c r="E298" s="169"/>
      <c r="F298" s="53"/>
      <c r="G298" s="187"/>
      <c r="H298" s="60"/>
      <c r="I298" s="94"/>
      <c r="J298" s="29"/>
    </row>
    <row r="299" spans="1:10" ht="12.75">
      <c r="A299" s="144"/>
      <c r="B299" s="166">
        <f>IF(E299="","",COUNT(B$15:B298)+1)</f>
        <v>86</v>
      </c>
      <c r="C299" s="209" t="s">
        <v>300</v>
      </c>
      <c r="D299" s="210" t="s">
        <v>359</v>
      </c>
      <c r="E299" s="229">
        <v>12</v>
      </c>
      <c r="F299" s="53" t="s">
        <v>75</v>
      </c>
      <c r="G299" s="187"/>
      <c r="H299" s="60"/>
      <c r="I299" s="88">
        <f>E299*G299</f>
        <v>0</v>
      </c>
      <c r="J299" s="29"/>
    </row>
    <row r="300" spans="1:10" ht="12.75">
      <c r="A300" s="144"/>
      <c r="B300" s="166">
        <f>IF(E300="","",COUNT(B$15:B299)+1)</f>
        <v>87</v>
      </c>
      <c r="C300" s="204" t="s">
        <v>360</v>
      </c>
      <c r="D300" s="205" t="s">
        <v>361</v>
      </c>
      <c r="E300" s="229">
        <v>2</v>
      </c>
      <c r="F300" s="53" t="s">
        <v>75</v>
      </c>
      <c r="G300" s="187"/>
      <c r="H300" s="60"/>
      <c r="I300" s="88">
        <f>E300*G300</f>
        <v>0</v>
      </c>
      <c r="J300" s="29"/>
    </row>
    <row r="301" spans="1:10" ht="12.75">
      <c r="A301" s="144"/>
      <c r="B301" s="166">
        <f>IF(E301="","",COUNT(B$15:B300)+1)</f>
      </c>
      <c r="C301" s="204" t="s">
        <v>362</v>
      </c>
      <c r="D301" s="205" t="s">
        <v>363</v>
      </c>
      <c r="E301" s="229"/>
      <c r="F301" s="53"/>
      <c r="G301" s="187"/>
      <c r="H301" s="60"/>
      <c r="I301" s="94"/>
      <c r="J301" s="29"/>
    </row>
    <row r="302" spans="1:10" ht="12.75">
      <c r="A302" s="144"/>
      <c r="B302" s="166">
        <f>IF(E302="","",COUNT(B$15:B301)+1)</f>
      </c>
      <c r="C302" s="227" t="s">
        <v>364</v>
      </c>
      <c r="D302" s="228" t="s">
        <v>365</v>
      </c>
      <c r="E302" s="229"/>
      <c r="F302" s="53"/>
      <c r="G302" s="187"/>
      <c r="H302" s="60"/>
      <c r="I302" s="94"/>
      <c r="J302" s="29"/>
    </row>
    <row r="303" spans="1:10" ht="12.75">
      <c r="A303" s="144"/>
      <c r="B303" s="166">
        <f>IF(E303="","",COUNT(B$15:B302)+1)</f>
        <v>88</v>
      </c>
      <c r="C303" s="227" t="s">
        <v>366</v>
      </c>
      <c r="D303" s="228" t="s">
        <v>367</v>
      </c>
      <c r="E303" s="229">
        <v>4</v>
      </c>
      <c r="F303" s="53" t="s">
        <v>75</v>
      </c>
      <c r="G303" s="187"/>
      <c r="H303" s="60"/>
      <c r="I303" s="88">
        <f>E303*G303</f>
        <v>0</v>
      </c>
      <c r="J303" s="29"/>
    </row>
    <row r="304" spans="1:10" ht="12.75">
      <c r="A304" s="144"/>
      <c r="B304" s="166">
        <f>IF(E304="","",COUNT(B$15:B303)+1)</f>
      </c>
      <c r="C304" s="209" t="s">
        <v>262</v>
      </c>
      <c r="D304" s="210" t="s">
        <v>263</v>
      </c>
      <c r="E304" s="229"/>
      <c r="F304" s="53"/>
      <c r="G304" s="187"/>
      <c r="H304" s="60"/>
      <c r="I304" s="94"/>
      <c r="J304" s="29"/>
    </row>
    <row r="305" spans="1:10" ht="12.75">
      <c r="A305" s="144"/>
      <c r="B305" s="166">
        <f>IF(E305="","",COUNT(B$15:B304)+1)</f>
        <v>89</v>
      </c>
      <c r="C305" s="209" t="s">
        <v>368</v>
      </c>
      <c r="D305" s="210" t="s">
        <v>369</v>
      </c>
      <c r="E305" s="229">
        <v>2</v>
      </c>
      <c r="F305" s="53" t="s">
        <v>75</v>
      </c>
      <c r="G305" s="187"/>
      <c r="H305" s="60"/>
      <c r="I305" s="88">
        <f>E305*G305</f>
        <v>0</v>
      </c>
      <c r="J305" s="29"/>
    </row>
    <row r="306" spans="1:10" ht="12.75">
      <c r="A306" s="144"/>
      <c r="B306" s="166">
        <f>IF(E306="","",COUNT(B$15:B305)+1)</f>
        <v>90</v>
      </c>
      <c r="C306" s="209" t="s">
        <v>370</v>
      </c>
      <c r="D306" s="210" t="s">
        <v>371</v>
      </c>
      <c r="E306" s="229">
        <v>8</v>
      </c>
      <c r="F306" s="53" t="s">
        <v>75</v>
      </c>
      <c r="G306" s="187"/>
      <c r="H306" s="60"/>
      <c r="I306" s="88">
        <f>E306*G306</f>
        <v>0</v>
      </c>
      <c r="J306" s="29"/>
    </row>
    <row r="307" spans="1:10" ht="12.75">
      <c r="A307" s="144"/>
      <c r="B307" s="166">
        <f>IF(E307="","",COUNT(B$15:B306)+1)</f>
      </c>
      <c r="C307" s="139" t="s">
        <v>253</v>
      </c>
      <c r="D307" s="71" t="s">
        <v>299</v>
      </c>
      <c r="E307" s="229"/>
      <c r="F307" s="53"/>
      <c r="G307" s="187"/>
      <c r="H307" s="60"/>
      <c r="I307" s="94"/>
      <c r="J307" s="29"/>
    </row>
    <row r="308" spans="2:10" ht="12.75">
      <c r="B308" s="166">
        <f>IF(E308="","",COUNT(B$15:B307)+1)</f>
      </c>
      <c r="C308" s="209" t="s">
        <v>372</v>
      </c>
      <c r="D308" s="230" t="s">
        <v>373</v>
      </c>
      <c r="E308" s="229"/>
      <c r="F308" s="53"/>
      <c r="G308" s="98"/>
      <c r="H308" s="60"/>
      <c r="I308" s="94"/>
      <c r="J308" s="29"/>
    </row>
    <row r="309" spans="2:10" ht="12.75">
      <c r="B309" s="166">
        <f>IF(E309="","",COUNT(B$15:B308)+1)</f>
        <v>91</v>
      </c>
      <c r="C309" s="209" t="s">
        <v>374</v>
      </c>
      <c r="D309" s="230" t="s">
        <v>375</v>
      </c>
      <c r="E309" s="229">
        <v>2</v>
      </c>
      <c r="F309" s="53" t="s">
        <v>75</v>
      </c>
      <c r="G309" s="98"/>
      <c r="H309" s="150"/>
      <c r="I309" s="88">
        <f>E309*G309</f>
        <v>0</v>
      </c>
      <c r="J309" s="29"/>
    </row>
    <row r="310" spans="2:10" ht="12.75">
      <c r="B310" s="166">
        <f>IF(E310="","",COUNT(B$15:B309)+1)</f>
      </c>
      <c r="C310" s="209" t="s">
        <v>376</v>
      </c>
      <c r="D310" s="230" t="s">
        <v>377</v>
      </c>
      <c r="E310" s="229"/>
      <c r="F310" s="53"/>
      <c r="G310" s="98"/>
      <c r="H310" s="60"/>
      <c r="I310" s="94"/>
      <c r="J310" s="29"/>
    </row>
    <row r="311" spans="2:10" ht="12.75">
      <c r="B311" s="166">
        <f>IF(E311="","",COUNT(B$15:B310)+1)</f>
        <v>92</v>
      </c>
      <c r="C311" s="209" t="s">
        <v>378</v>
      </c>
      <c r="D311" s="230" t="s">
        <v>375</v>
      </c>
      <c r="E311" s="229">
        <v>4</v>
      </c>
      <c r="F311" s="53" t="s">
        <v>75</v>
      </c>
      <c r="G311" s="98"/>
      <c r="H311" s="150"/>
      <c r="I311" s="94">
        <f>E311*G311</f>
        <v>0</v>
      </c>
      <c r="J311" s="29"/>
    </row>
    <row r="312" spans="2:10" ht="12.75">
      <c r="B312" s="174">
        <f>IF(E312="","",COUNT(B$15:B311)+1)</f>
      </c>
      <c r="C312" s="209" t="s">
        <v>379</v>
      </c>
      <c r="D312" s="230" t="s">
        <v>380</v>
      </c>
      <c r="E312" s="229"/>
      <c r="F312" s="53"/>
      <c r="G312" s="98"/>
      <c r="H312" s="60"/>
      <c r="I312" s="94"/>
      <c r="J312" s="29"/>
    </row>
    <row r="313" spans="2:10" ht="12.75">
      <c r="B313" s="166">
        <f>IF(E313="","",COUNT(B$15:B312)+1)</f>
        <v>93</v>
      </c>
      <c r="C313" s="209" t="s">
        <v>381</v>
      </c>
      <c r="D313" s="230" t="s">
        <v>375</v>
      </c>
      <c r="E313" s="229">
        <v>1</v>
      </c>
      <c r="F313" s="53" t="s">
        <v>75</v>
      </c>
      <c r="G313" s="98"/>
      <c r="H313" s="150"/>
      <c r="I313" s="88">
        <f>E313*G313</f>
        <v>0</v>
      </c>
      <c r="J313" s="29"/>
    </row>
    <row r="314" spans="2:10" ht="12.75">
      <c r="B314" s="166">
        <f>IF(E314="","",COUNT(B$15:B313)+1)</f>
      </c>
      <c r="C314" s="139" t="s">
        <v>260</v>
      </c>
      <c r="D314" s="71" t="s">
        <v>261</v>
      </c>
      <c r="E314" s="229"/>
      <c r="F314" s="53"/>
      <c r="G314" s="98"/>
      <c r="H314" s="60"/>
      <c r="I314" s="94"/>
      <c r="J314" s="29"/>
    </row>
    <row r="315" spans="2:10" ht="12.75">
      <c r="B315" s="166">
        <f>IF(E315="","",COUNT(B$15:B314)+1)</f>
      </c>
      <c r="C315" s="139" t="s">
        <v>254</v>
      </c>
      <c r="D315" s="71" t="s">
        <v>255</v>
      </c>
      <c r="E315" s="229"/>
      <c r="F315" s="53"/>
      <c r="G315" s="98"/>
      <c r="H315" s="150"/>
      <c r="I315" s="94"/>
      <c r="J315" s="29"/>
    </row>
    <row r="316" spans="2:10" ht="12.75">
      <c r="B316" s="166">
        <f>IF(E316="","",COUNT(B$15:B315)+1)</f>
        <v>94</v>
      </c>
      <c r="C316" s="139" t="s">
        <v>395</v>
      </c>
      <c r="D316" s="71" t="s">
        <v>394</v>
      </c>
      <c r="E316" s="229">
        <v>2</v>
      </c>
      <c r="F316" s="170" t="s">
        <v>75</v>
      </c>
      <c r="G316" s="98"/>
      <c r="H316" s="150"/>
      <c r="I316" s="88">
        <f>E316*G316</f>
        <v>0</v>
      </c>
      <c r="J316" s="29"/>
    </row>
    <row r="317" spans="2:10" ht="12.75">
      <c r="B317" s="166">
        <f>IF(E317="","",COUNT(B$15:B316)+1)</f>
      </c>
      <c r="C317" s="209" t="s">
        <v>382</v>
      </c>
      <c r="D317" s="230" t="s">
        <v>383</v>
      </c>
      <c r="E317" s="229"/>
      <c r="F317" s="53"/>
      <c r="G317" s="98"/>
      <c r="H317" s="150"/>
      <c r="I317" s="94"/>
      <c r="J317" s="29"/>
    </row>
    <row r="318" spans="2:10" ht="13.5" thickBot="1">
      <c r="B318" s="166">
        <f>IF(E318="","",COUNT(B$15:B317)+1)</f>
        <v>95</v>
      </c>
      <c r="C318" s="231" t="s">
        <v>384</v>
      </c>
      <c r="D318" s="232" t="s">
        <v>375</v>
      </c>
      <c r="E318" s="233">
        <v>2</v>
      </c>
      <c r="F318" s="170" t="s">
        <v>75</v>
      </c>
      <c r="G318" s="98"/>
      <c r="H318" s="150"/>
      <c r="I318" s="88">
        <f>E318*G318</f>
        <v>0</v>
      </c>
      <c r="J318" s="29"/>
    </row>
    <row r="319" spans="1:10" s="12" customFormat="1" ht="6" customHeight="1" thickBot="1">
      <c r="A319" s="11"/>
      <c r="B319" s="104"/>
      <c r="C319" s="140"/>
      <c r="D319" s="106"/>
      <c r="E319" s="107"/>
      <c r="F319" s="104"/>
      <c r="G319" s="181"/>
      <c r="H319" s="109"/>
      <c r="I319" s="108"/>
      <c r="J319" s="11"/>
    </row>
    <row r="320" spans="2:9" s="15" customFormat="1" ht="13.5" thickBot="1">
      <c r="B320" s="110"/>
      <c r="C320" s="141"/>
      <c r="D320" s="111" t="s">
        <v>411</v>
      </c>
      <c r="E320" s="112"/>
      <c r="F320" s="110"/>
      <c r="G320" s="182"/>
      <c r="H320" s="113" t="s">
        <v>113</v>
      </c>
      <c r="I320" s="114">
        <f>SUM(I284:I319)</f>
        <v>0</v>
      </c>
    </row>
    <row r="321" spans="2:9" s="15" customFormat="1" ht="6" customHeight="1" thickBot="1">
      <c r="B321" s="110"/>
      <c r="C321" s="141"/>
      <c r="D321" s="115"/>
      <c r="E321" s="112"/>
      <c r="F321" s="110"/>
      <c r="G321" s="182"/>
      <c r="H321" s="113"/>
      <c r="I321" s="116"/>
    </row>
    <row r="322" spans="2:9" s="15" customFormat="1" ht="13.5" thickBot="1">
      <c r="B322" s="110"/>
      <c r="C322" s="141"/>
      <c r="D322" s="110"/>
      <c r="E322" s="112"/>
      <c r="F322" s="110"/>
      <c r="G322" s="182"/>
      <c r="H322" s="113" t="s">
        <v>123</v>
      </c>
      <c r="I322" s="114">
        <f>I320+I278</f>
        <v>0</v>
      </c>
    </row>
    <row r="323" spans="2:9" s="15" customFormat="1" ht="12.75">
      <c r="B323" s="117"/>
      <c r="C323" s="142"/>
      <c r="D323" s="118"/>
      <c r="E323" s="112"/>
      <c r="F323" s="110"/>
      <c r="G323" s="183"/>
      <c r="H323" s="110"/>
      <c r="I323" s="119"/>
    </row>
    <row r="324" spans="2:9" s="15" customFormat="1" ht="12.75">
      <c r="B324" s="110"/>
      <c r="C324" s="110" t="s">
        <v>124</v>
      </c>
      <c r="D324" s="115"/>
      <c r="E324" s="112"/>
      <c r="F324" s="110"/>
      <c r="G324" s="183"/>
      <c r="H324" s="110"/>
      <c r="I324" s="119"/>
    </row>
    <row r="325" spans="2:9" s="15" customFormat="1" ht="12.75">
      <c r="B325" s="110"/>
      <c r="C325" s="110"/>
      <c r="D325" s="115"/>
      <c r="E325" s="112"/>
      <c r="F325" s="110"/>
      <c r="G325" s="183"/>
      <c r="H325" s="110"/>
      <c r="I325" s="119"/>
    </row>
    <row r="326" spans="2:9" s="15" customFormat="1" ht="12.75">
      <c r="B326" s="117"/>
      <c r="C326" s="117"/>
      <c r="D326" s="118"/>
      <c r="E326" s="112"/>
      <c r="F326" s="117"/>
      <c r="G326" s="184"/>
      <c r="H326" s="117"/>
      <c r="I326" s="119"/>
    </row>
    <row r="327" spans="1:10" s="15" customFormat="1" ht="12.75">
      <c r="A327" s="16"/>
      <c r="B327" s="120"/>
      <c r="C327" s="120" t="s">
        <v>125</v>
      </c>
      <c r="D327" s="121"/>
      <c r="E327" s="122"/>
      <c r="F327" s="123" t="s">
        <v>126</v>
      </c>
      <c r="G327" s="185"/>
      <c r="H327" s="123"/>
      <c r="I327" s="103"/>
      <c r="J327" s="16"/>
    </row>
    <row r="328" spans="2:9" s="16" customFormat="1" ht="6" customHeight="1">
      <c r="B328" s="120"/>
      <c r="C328" s="143"/>
      <c r="D328" s="121"/>
      <c r="E328" s="122"/>
      <c r="F328" s="123"/>
      <c r="G328" s="185"/>
      <c r="H328" s="123"/>
      <c r="I328" s="103"/>
    </row>
    <row r="329" spans="2:10" ht="6" customHeight="1">
      <c r="B329" s="120"/>
      <c r="C329" s="143"/>
      <c r="D329" s="121"/>
      <c r="E329" s="122"/>
      <c r="F329" s="123"/>
      <c r="G329" s="185"/>
      <c r="H329" s="123"/>
      <c r="I329" s="103"/>
      <c r="J329" s="30"/>
    </row>
    <row r="330" spans="2:9" ht="12.75">
      <c r="B330" s="166">
        <f>IF(E330="","",COUNT(B$15:B329)+1)</f>
      </c>
      <c r="C330" s="138" t="s">
        <v>301</v>
      </c>
      <c r="D330" s="168" t="s">
        <v>302</v>
      </c>
      <c r="E330" s="169"/>
      <c r="F330" s="170"/>
      <c r="G330" s="187"/>
      <c r="H330" s="150"/>
      <c r="I330" s="94"/>
    </row>
    <row r="331" spans="2:9" ht="12.75">
      <c r="B331" s="166">
        <f>IF(E331="","",COUNT(B$15:B330)+1)</f>
        <v>96</v>
      </c>
      <c r="C331" s="138" t="s">
        <v>303</v>
      </c>
      <c r="D331" s="168" t="s">
        <v>304</v>
      </c>
      <c r="E331" s="169">
        <v>200</v>
      </c>
      <c r="F331" s="170" t="s">
        <v>75</v>
      </c>
      <c r="G331" s="187"/>
      <c r="H331" s="150"/>
      <c r="I331" s="88">
        <f>E331*G331</f>
        <v>0</v>
      </c>
    </row>
    <row r="332" spans="2:9" ht="12.75">
      <c r="B332" s="166">
        <f>IF(E332="","",COUNT(B$15:B331)+1)</f>
      </c>
      <c r="C332" s="138" t="s">
        <v>257</v>
      </c>
      <c r="D332" s="251" t="s">
        <v>428</v>
      </c>
      <c r="E332" s="169"/>
      <c r="F332" s="170"/>
      <c r="G332" s="187"/>
      <c r="H332" s="150"/>
      <c r="I332" s="94"/>
    </row>
    <row r="333" spans="2:9" ht="12.75">
      <c r="B333" s="166">
        <f>IF(E333="","",COUNT(B$15:B332)+1)</f>
      </c>
      <c r="C333" s="138" t="s">
        <v>305</v>
      </c>
      <c r="D333" s="71" t="s">
        <v>306</v>
      </c>
      <c r="E333" s="169"/>
      <c r="F333" s="53"/>
      <c r="G333" s="187"/>
      <c r="H333" s="150"/>
      <c r="I333" s="94"/>
    </row>
    <row r="334" spans="2:9" ht="12.75">
      <c r="B334" s="166">
        <f>IF(E334="","",COUNT(B$15:B333)+1)</f>
        <v>97</v>
      </c>
      <c r="C334" s="138" t="s">
        <v>258</v>
      </c>
      <c r="D334" s="71" t="s">
        <v>385</v>
      </c>
      <c r="E334" s="169">
        <v>740</v>
      </c>
      <c r="F334" s="53" t="s">
        <v>75</v>
      </c>
      <c r="G334" s="187"/>
      <c r="H334" s="150"/>
      <c r="I334" s="88">
        <f>E334*G334</f>
        <v>0</v>
      </c>
    </row>
    <row r="335" spans="2:9" ht="12.75">
      <c r="B335" s="166">
        <f>IF(E335="","",COUNT(B$15:B334)+1)</f>
        <v>98</v>
      </c>
      <c r="C335" s="138" t="s">
        <v>259</v>
      </c>
      <c r="D335" s="71" t="s">
        <v>386</v>
      </c>
      <c r="E335" s="169">
        <v>490</v>
      </c>
      <c r="F335" s="170" t="s">
        <v>75</v>
      </c>
      <c r="G335" s="187"/>
      <c r="H335" s="150"/>
      <c r="I335" s="88">
        <f>E335*G335</f>
        <v>0</v>
      </c>
    </row>
    <row r="336" spans="2:9" ht="12.75">
      <c r="B336" s="174"/>
      <c r="C336" s="175"/>
      <c r="D336" s="176"/>
      <c r="E336" s="169"/>
      <c r="F336" s="53"/>
      <c r="G336" s="195"/>
      <c r="H336" s="150"/>
      <c r="I336" s="94"/>
    </row>
    <row r="337" spans="2:9" ht="12.75">
      <c r="B337" s="174"/>
      <c r="C337" s="175"/>
      <c r="D337" s="176"/>
      <c r="E337" s="169"/>
      <c r="F337" s="53"/>
      <c r="G337" s="195"/>
      <c r="H337" s="150"/>
      <c r="I337" s="94"/>
    </row>
    <row r="338" spans="2:9" ht="12.75">
      <c r="B338" s="174"/>
      <c r="C338" s="175"/>
      <c r="D338" s="176"/>
      <c r="E338" s="169"/>
      <c r="F338" s="53"/>
      <c r="G338" s="195"/>
      <c r="H338" s="150"/>
      <c r="I338" s="94"/>
    </row>
    <row r="339" spans="2:9" ht="12.75">
      <c r="B339" s="174"/>
      <c r="C339" s="175"/>
      <c r="D339" s="176"/>
      <c r="E339" s="169"/>
      <c r="F339" s="53"/>
      <c r="G339" s="195"/>
      <c r="H339" s="150"/>
      <c r="I339" s="94"/>
    </row>
    <row r="340" spans="2:9" ht="12.75">
      <c r="B340" s="174"/>
      <c r="C340" s="175"/>
      <c r="D340" s="176"/>
      <c r="E340" s="169"/>
      <c r="F340" s="53"/>
      <c r="G340" s="195"/>
      <c r="H340" s="150"/>
      <c r="I340" s="94"/>
    </row>
    <row r="341" spans="2:9" ht="12.75">
      <c r="B341" s="174"/>
      <c r="C341" s="175"/>
      <c r="D341" s="176"/>
      <c r="E341" s="169"/>
      <c r="F341" s="53"/>
      <c r="G341" s="195"/>
      <c r="H341" s="150"/>
      <c r="I341" s="94"/>
    </row>
    <row r="342" spans="2:9" ht="12.75">
      <c r="B342" s="174"/>
      <c r="C342" s="175"/>
      <c r="D342" s="176"/>
      <c r="E342" s="169"/>
      <c r="F342" s="53"/>
      <c r="G342" s="195"/>
      <c r="H342" s="150"/>
      <c r="I342" s="94"/>
    </row>
    <row r="343" spans="2:9" ht="12.75">
      <c r="B343" s="174"/>
      <c r="C343" s="175"/>
      <c r="D343" s="176"/>
      <c r="E343" s="169"/>
      <c r="F343" s="53"/>
      <c r="G343" s="195"/>
      <c r="H343" s="150"/>
      <c r="I343" s="94"/>
    </row>
    <row r="344" spans="2:9" ht="12.75">
      <c r="B344" s="166"/>
      <c r="C344" s="167"/>
      <c r="D344" s="168"/>
      <c r="E344" s="169"/>
      <c r="F344" s="170"/>
      <c r="G344" s="98"/>
      <c r="H344" s="150"/>
      <c r="I344" s="94"/>
    </row>
    <row r="345" spans="2:9" ht="12.75">
      <c r="B345" s="166"/>
      <c r="C345" s="167"/>
      <c r="D345" s="168"/>
      <c r="E345" s="169"/>
      <c r="F345" s="170"/>
      <c r="G345" s="98"/>
      <c r="H345" s="150"/>
      <c r="I345" s="94"/>
    </row>
    <row r="346" spans="2:9" ht="12.75">
      <c r="B346" s="171"/>
      <c r="C346" s="172"/>
      <c r="D346" s="173"/>
      <c r="E346" s="161"/>
      <c r="F346" s="53"/>
      <c r="G346" s="98"/>
      <c r="H346" s="150"/>
      <c r="I346" s="94"/>
    </row>
    <row r="347" spans="2:9" ht="12.75">
      <c r="B347" s="56"/>
      <c r="C347" s="156"/>
      <c r="D347" s="157"/>
      <c r="E347" s="53"/>
      <c r="F347" s="53"/>
      <c r="G347" s="98"/>
      <c r="H347" s="150"/>
      <c r="I347" s="94"/>
    </row>
    <row r="348" spans="2:9" ht="12.75">
      <c r="B348" s="56" t="s">
        <v>11</v>
      </c>
      <c r="C348" s="151"/>
      <c r="D348" s="152"/>
      <c r="E348" s="153"/>
      <c r="F348" s="80"/>
      <c r="G348" s="188"/>
      <c r="H348" s="154"/>
      <c r="I348" s="155"/>
    </row>
    <row r="349" spans="2:9" ht="13.5" thickBot="1">
      <c r="B349" s="56" t="s">
        <v>11</v>
      </c>
      <c r="C349" s="151"/>
      <c r="D349" s="152"/>
      <c r="E349" s="153"/>
      <c r="F349" s="80"/>
      <c r="G349" s="188"/>
      <c r="H349" s="154"/>
      <c r="I349" s="155"/>
    </row>
    <row r="350" spans="2:9" ht="3.75" customHeight="1" thickBot="1">
      <c r="B350" s="104"/>
      <c r="C350" s="105"/>
      <c r="D350" s="106"/>
      <c r="E350" s="107"/>
      <c r="F350" s="104"/>
      <c r="G350" s="189"/>
      <c r="H350" s="109"/>
      <c r="I350" s="108"/>
    </row>
    <row r="351" spans="2:9" ht="13.5" thickBot="1">
      <c r="B351" s="110"/>
      <c r="C351" s="110"/>
      <c r="D351" s="111" t="s">
        <v>411</v>
      </c>
      <c r="E351" s="129"/>
      <c r="F351" s="110"/>
      <c r="G351" s="190"/>
      <c r="H351" s="113" t="s">
        <v>113</v>
      </c>
      <c r="I351" s="114">
        <f>SUM(I329:I350)</f>
        <v>0</v>
      </c>
    </row>
    <row r="352" spans="2:9" ht="3.75" customHeight="1" thickBot="1">
      <c r="B352" s="110"/>
      <c r="C352" s="110"/>
      <c r="D352" s="115"/>
      <c r="E352" s="129"/>
      <c r="F352" s="110"/>
      <c r="G352" s="190"/>
      <c r="H352" s="113"/>
      <c r="I352" s="116"/>
    </row>
    <row r="353" spans="2:9" ht="13.5" thickBot="1">
      <c r="B353" s="110"/>
      <c r="C353" s="110"/>
      <c r="D353" s="130"/>
      <c r="E353" s="130"/>
      <c r="F353" s="110"/>
      <c r="G353" s="190"/>
      <c r="H353" s="113" t="s">
        <v>123</v>
      </c>
      <c r="I353" s="114">
        <f>I351+I322</f>
        <v>0</v>
      </c>
    </row>
    <row r="354" spans="2:9" ht="13.5" thickBot="1">
      <c r="B354" s="131"/>
      <c r="C354" s="110"/>
      <c r="D354" s="130"/>
      <c r="E354" s="130"/>
      <c r="F354" s="110"/>
      <c r="G354" s="191"/>
      <c r="H354" s="110"/>
      <c r="I354" s="116"/>
    </row>
    <row r="355" spans="2:9" ht="13.5" thickBot="1">
      <c r="B355" s="131"/>
      <c r="C355" s="110"/>
      <c r="D355" s="110"/>
      <c r="E355" s="129"/>
      <c r="F355" s="110"/>
      <c r="G355" s="190"/>
      <c r="H355" s="113" t="s">
        <v>431</v>
      </c>
      <c r="I355" s="114">
        <f>I353*0.15</f>
        <v>0</v>
      </c>
    </row>
    <row r="356" spans="2:9" ht="13.5" thickBot="1">
      <c r="B356" s="117"/>
      <c r="C356" s="117"/>
      <c r="D356" s="118"/>
      <c r="E356" s="129"/>
      <c r="F356" s="110"/>
      <c r="G356" s="191"/>
      <c r="H356" s="110"/>
      <c r="I356" s="119"/>
    </row>
    <row r="357" spans="2:9" ht="13.5" thickBot="1">
      <c r="B357" s="110" t="s">
        <v>124</v>
      </c>
      <c r="C357" s="110"/>
      <c r="D357" s="115"/>
      <c r="E357" s="129"/>
      <c r="F357" s="110"/>
      <c r="G357" s="191"/>
      <c r="H357" s="113" t="s">
        <v>127</v>
      </c>
      <c r="I357" s="114">
        <f>I355+I353</f>
        <v>0</v>
      </c>
    </row>
    <row r="358" spans="2:9" ht="12.75">
      <c r="B358" s="15"/>
      <c r="C358" s="15"/>
      <c r="D358" s="73"/>
      <c r="E358" s="78"/>
      <c r="F358" s="15"/>
      <c r="G358" s="192"/>
      <c r="H358" s="15"/>
      <c r="I358" s="119"/>
    </row>
    <row r="359" spans="2:9" ht="12.75">
      <c r="B359" s="74"/>
      <c r="C359" s="74"/>
      <c r="D359" s="75"/>
      <c r="E359" s="78"/>
      <c r="F359" s="74"/>
      <c r="G359" s="193"/>
      <c r="H359" s="74"/>
      <c r="I359" s="81"/>
    </row>
    <row r="360" spans="2:9" ht="12.75">
      <c r="B360" s="15" t="s">
        <v>125</v>
      </c>
      <c r="C360" s="15"/>
      <c r="D360" s="73"/>
      <c r="E360" s="78"/>
      <c r="F360" s="77" t="s">
        <v>126</v>
      </c>
      <c r="G360" s="194"/>
      <c r="H360" s="77"/>
      <c r="I360" s="76"/>
    </row>
    <row r="361" ht="12.75">
      <c r="G361" s="196"/>
    </row>
    <row r="362" ht="12.75">
      <c r="G362" s="196"/>
    </row>
    <row r="363" ht="12.75">
      <c r="G363" s="196"/>
    </row>
    <row r="364" ht="12.75">
      <c r="G364" s="196"/>
    </row>
    <row r="365" ht="12.75">
      <c r="G365" s="196"/>
    </row>
    <row r="366" ht="12.75">
      <c r="G366" s="196"/>
    </row>
    <row r="367" ht="12.75">
      <c r="G367" s="196"/>
    </row>
    <row r="368" ht="12.75">
      <c r="G368" s="196"/>
    </row>
  </sheetData>
  <sheetProtection/>
  <mergeCells count="9">
    <mergeCell ref="D7:G8"/>
    <mergeCell ref="I13:I14"/>
    <mergeCell ref="G11:I11"/>
    <mergeCell ref="F13:F14"/>
    <mergeCell ref="G13:H13"/>
    <mergeCell ref="B13:B14"/>
    <mergeCell ref="C13:C14"/>
    <mergeCell ref="D13:D14"/>
    <mergeCell ref="E13:E14"/>
  </mergeCells>
  <printOptions horizontalCentered="1"/>
  <pageMargins left="0.17" right="0.18" top="0.43" bottom="0.36" header="0" footer="0.17"/>
  <pageSetup horizontalDpi="600" verticalDpi="600" orientation="landscape" scale="81" r:id="rId2"/>
  <headerFooter alignWithMargins="0">
    <oddFooter>&amp;CForma E-7&amp;RPágina &amp;P de &amp;N</oddFooter>
  </headerFooter>
  <rowBreaks count="7" manualBreakCount="7">
    <brk id="55" max="9" man="1"/>
    <brk id="87" max="9" man="1"/>
    <brk id="129" max="9" man="1"/>
    <brk id="173" max="9" man="1"/>
    <brk id="214" max="9" man="1"/>
    <brk id="250" max="9" man="1"/>
    <brk id="284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Centro SCT Jalisco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sct</dc:creator>
  <cp:keywords/>
  <dc:description/>
  <cp:lastModifiedBy>jlrios</cp:lastModifiedBy>
  <cp:lastPrinted>2009-11-24T21:18:17Z</cp:lastPrinted>
  <dcterms:created xsi:type="dcterms:W3CDTF">2003-01-16T18:01:57Z</dcterms:created>
  <dcterms:modified xsi:type="dcterms:W3CDTF">2013-07-01T20:33:48Z</dcterms:modified>
  <cp:category/>
  <cp:version/>
  <cp:contentType/>
  <cp:contentStatus/>
</cp:coreProperties>
</file>