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11415" yWindow="240" windowWidth="10155" windowHeight="11400"/>
  </bookViews>
  <sheets>
    <sheet name="TERR-ESTR" sheetId="1" r:id="rId1"/>
  </sheets>
  <definedNames>
    <definedName name="_xlnm.Print_Area" localSheetId="0">'TERR-ESTR'!$A$1:$H$279</definedName>
    <definedName name="_xlnm.Print_Titles" localSheetId="0">'TERR-ESTR'!$1:$16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/>
  <c r="H32" l="1"/>
  <c r="A177"/>
  <c r="A178"/>
  <c r="A179"/>
  <c r="A180"/>
  <c r="A164"/>
  <c r="A165"/>
  <c r="A169"/>
  <c r="A170"/>
  <c r="A171"/>
  <c r="A173"/>
  <c r="H158" l="1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157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72"/>
  <c r="H73"/>
  <c r="H74"/>
  <c r="H75"/>
  <c r="H76"/>
  <c r="H77"/>
  <c r="H78"/>
  <c r="H79"/>
  <c r="H81"/>
  <c r="H82"/>
  <c r="H83"/>
  <c r="H84"/>
  <c r="H85"/>
  <c r="H86"/>
  <c r="H87"/>
  <c r="H88"/>
  <c r="H89"/>
  <c r="H90"/>
  <c r="H91"/>
  <c r="H92"/>
  <c r="H93"/>
  <c r="H94"/>
  <c r="H97"/>
  <c r="H99"/>
  <c r="H100"/>
  <c r="H101"/>
  <c r="H102"/>
  <c r="H103"/>
  <c r="H104"/>
  <c r="H105"/>
  <c r="H106"/>
  <c r="H107"/>
  <c r="H108"/>
  <c r="H109"/>
  <c r="H110"/>
  <c r="H54"/>
  <c r="H55"/>
  <c r="H56"/>
  <c r="H57"/>
  <c r="H58"/>
  <c r="H59"/>
  <c r="H60"/>
  <c r="H61"/>
  <c r="H35"/>
  <c r="H36"/>
  <c r="H37"/>
  <c r="H38"/>
  <c r="H39"/>
  <c r="H40"/>
  <c r="H41"/>
  <c r="H43"/>
  <c r="H45"/>
  <c r="H46"/>
  <c r="H47"/>
  <c r="H48"/>
  <c r="H49"/>
  <c r="H50"/>
  <c r="H51"/>
  <c r="H52"/>
  <c r="H53"/>
  <c r="H23"/>
  <c r="H24"/>
  <c r="H25"/>
  <c r="H26"/>
  <c r="H27"/>
  <c r="H28"/>
  <c r="H29"/>
  <c r="H30"/>
  <c r="H31"/>
  <c r="H33"/>
  <c r="H34"/>
  <c r="H156" l="1"/>
  <c r="A185"/>
  <c r="A186"/>
  <c r="A189"/>
  <c r="A190"/>
  <c r="A193"/>
  <c r="A194"/>
  <c r="A195"/>
  <c r="A156"/>
  <c r="A146"/>
  <c r="A145"/>
  <c r="A142"/>
  <c r="A139"/>
  <c r="A138"/>
  <c r="A137"/>
  <c r="A128"/>
  <c r="A126"/>
  <c r="A127" s="1"/>
  <c r="A93"/>
  <c r="A94"/>
  <c r="A52" l="1"/>
  <c r="A54"/>
  <c r="A55"/>
  <c r="A60"/>
  <c r="A85"/>
  <c r="A89"/>
  <c r="A90"/>
  <c r="A39"/>
  <c r="A40"/>
  <c r="A47"/>
  <c r="A50"/>
  <c r="A35"/>
  <c r="A38"/>
  <c r="A19"/>
  <c r="A20"/>
  <c r="A21"/>
  <c r="A24"/>
  <c r="A27"/>
  <c r="A29"/>
  <c r="A196" l="1"/>
  <c r="A197"/>
  <c r="A199"/>
  <c r="A200"/>
  <c r="A202"/>
  <c r="A203"/>
  <c r="A204"/>
  <c r="A73"/>
  <c r="A76"/>
  <c r="A78"/>
  <c r="A81"/>
  <c r="A83"/>
  <c r="H116" l="1"/>
  <c r="H118"/>
  <c r="A118"/>
  <c r="H117"/>
  <c r="A117"/>
  <c r="H150" l="1"/>
  <c r="H80"/>
  <c r="H225" l="1"/>
  <c r="H224"/>
  <c r="H223"/>
  <c r="H222"/>
  <c r="H221"/>
  <c r="H220"/>
  <c r="H219"/>
  <c r="H218"/>
  <c r="H217"/>
  <c r="H216"/>
  <c r="H215"/>
  <c r="H214"/>
  <c r="H213"/>
  <c r="H212"/>
  <c r="H205"/>
  <c r="H204"/>
  <c r="H71"/>
  <c r="H70"/>
  <c r="H22"/>
  <c r="H21"/>
  <c r="H20"/>
  <c r="H19"/>
  <c r="H206" l="1"/>
  <c r="H111"/>
  <c r="H226"/>
  <c r="H62" l="1"/>
  <c r="A222" l="1"/>
  <c r="A220"/>
  <c r="A219"/>
  <c r="A214"/>
  <c r="A213"/>
  <c r="H155"/>
  <c r="A155"/>
  <c r="A70"/>
  <c r="H68"/>
  <c r="H18"/>
  <c r="H63" s="1"/>
  <c r="A18"/>
  <c r="A22" l="1"/>
  <c r="H64"/>
  <c r="A23" l="1"/>
  <c r="H112"/>
  <c r="H151" s="1"/>
  <c r="A25" l="1"/>
  <c r="A26" s="1"/>
  <c r="H207"/>
  <c r="H227" s="1"/>
  <c r="A28" l="1"/>
  <c r="A30" s="1"/>
  <c r="H267"/>
  <c r="H268" s="1"/>
  <c r="H269" s="1"/>
  <c r="A32" l="1"/>
  <c r="F254"/>
  <c r="E254"/>
  <c r="A31"/>
  <c r="A33" l="1"/>
  <c r="A34" l="1"/>
  <c r="A36" l="1"/>
  <c r="A37" l="1"/>
  <c r="A41" l="1"/>
  <c r="A42" l="1"/>
  <c r="A45" s="1"/>
  <c r="A43"/>
  <c r="A46" l="1"/>
  <c r="A48" l="1"/>
  <c r="A49" s="1"/>
  <c r="A51" l="1"/>
  <c r="A53" s="1"/>
  <c r="A56" s="1"/>
  <c r="A57" l="1"/>
  <c r="A58" s="1"/>
  <c r="A59" l="1"/>
  <c r="A61" s="1"/>
  <c r="A62" l="1"/>
  <c r="A71" l="1"/>
  <c r="A72" l="1"/>
  <c r="A74" s="1"/>
  <c r="A75" l="1"/>
  <c r="A77" l="1"/>
  <c r="A79" l="1"/>
  <c r="A80" s="1"/>
  <c r="A82" s="1"/>
  <c r="A84" l="1"/>
  <c r="A86" l="1"/>
  <c r="A87" l="1"/>
  <c r="A88" l="1"/>
  <c r="A91" l="1"/>
  <c r="A92" l="1"/>
  <c r="A97" l="1"/>
  <c r="A99" l="1"/>
  <c r="A100" s="1"/>
  <c r="A101" s="1"/>
  <c r="A103" l="1"/>
  <c r="A104" s="1"/>
  <c r="A102"/>
  <c r="A105" l="1"/>
  <c r="A106" s="1"/>
  <c r="A107" s="1"/>
  <c r="A108" l="1"/>
  <c r="A109" s="1"/>
  <c r="A110" s="1"/>
  <c r="A119" l="1"/>
  <c r="A120" s="1"/>
  <c r="A121" l="1"/>
  <c r="A122" s="1"/>
  <c r="A123" l="1"/>
  <c r="A124" l="1"/>
  <c r="A125" s="1"/>
  <c r="A133"/>
  <c r="A129" l="1"/>
  <c r="A134"/>
  <c r="A130" l="1"/>
  <c r="A131" l="1"/>
  <c r="A132" l="1"/>
  <c r="A135" s="1"/>
  <c r="A136" l="1"/>
  <c r="A140" s="1"/>
  <c r="A141" l="1"/>
  <c r="A143" s="1"/>
  <c r="A144" s="1"/>
  <c r="A147" s="1"/>
  <c r="A148" s="1"/>
  <c r="A149" s="1"/>
  <c r="A157" s="1"/>
  <c r="A158" l="1"/>
  <c r="A159" l="1"/>
  <c r="A160" s="1"/>
  <c r="A161" l="1"/>
  <c r="A162" s="1"/>
  <c r="A163" s="1"/>
  <c r="A166" l="1"/>
  <c r="A167" l="1"/>
  <c r="A168" s="1"/>
  <c r="A172" s="1"/>
  <c r="A174" l="1"/>
  <c r="A175" l="1"/>
  <c r="A181" l="1"/>
  <c r="A176"/>
  <c r="A183" l="1"/>
  <c r="A182"/>
  <c r="A184" l="1"/>
  <c r="A187" s="1"/>
  <c r="A188" l="1"/>
  <c r="A191" s="1"/>
  <c r="A192" l="1"/>
  <c r="A198" s="1"/>
  <c r="A201" l="1"/>
  <c r="A205" s="1"/>
  <c r="A212" l="1"/>
  <c r="A215" s="1"/>
  <c r="A216" l="1"/>
  <c r="A217" s="1"/>
  <c r="A218" s="1"/>
  <c r="A221" s="1"/>
  <c r="A223" s="1"/>
  <c r="A224" l="1"/>
  <c r="A225" s="1"/>
  <c r="C226" s="1"/>
  <c r="C206" s="1"/>
  <c r="C150" s="1"/>
  <c r="C111" s="1"/>
  <c r="C63" s="1"/>
</calcChain>
</file>

<file path=xl/sharedStrings.xml><?xml version="1.0" encoding="utf-8"?>
<sst xmlns="http://schemas.openxmlformats.org/spreadsheetml/2006/main" count="402" uniqueCount="256">
  <si>
    <t>FORMA E-7</t>
  </si>
  <si>
    <t>CARRETERA:</t>
  </si>
  <si>
    <t>JALA - PUERTO VALLARTA</t>
  </si>
  <si>
    <t>TRAMO:</t>
  </si>
  <si>
    <t xml:space="preserve">JALA - COMPOSTELA </t>
  </si>
  <si>
    <t>ORIGEN:</t>
  </si>
  <si>
    <t>JALA, NAYARIT</t>
  </si>
  <si>
    <t>SUBTRAMO:</t>
  </si>
  <si>
    <t>No.</t>
  </si>
  <si>
    <t>ESPECIFICACION GENERAL</t>
  </si>
  <si>
    <t>DESCRIPCION</t>
  </si>
  <si>
    <t>UNIDAD</t>
  </si>
  <si>
    <t>CANTIDAD</t>
  </si>
  <si>
    <t>P.U.</t>
  </si>
  <si>
    <t>IMPORTE</t>
  </si>
  <si>
    <t>CON NUMERO</t>
  </si>
  <si>
    <t>CON LETRA</t>
  </si>
  <si>
    <t/>
  </si>
  <si>
    <t>I M P A C T O  A M B I E N T A L</t>
  </si>
  <si>
    <t>E.P.I.A. 001</t>
  </si>
  <si>
    <t>Informes</t>
  </si>
  <si>
    <t xml:space="preserve">T E R R A C E R I A S  </t>
  </si>
  <si>
    <t>N·CTR·CAR·1·01·001/11</t>
  </si>
  <si>
    <t>ha</t>
  </si>
  <si>
    <t>N·CTR·CAR·1·01·002/11</t>
  </si>
  <si>
    <t>m3</t>
  </si>
  <si>
    <t>N·CTR·CAR·1·01·003/11</t>
  </si>
  <si>
    <t>N·CTR·CAR·1·01·004/11</t>
  </si>
  <si>
    <t>N·CTR·CAR·1·01·009/11</t>
  </si>
  <si>
    <t>O B R A S  D E  D R E N A J E</t>
  </si>
  <si>
    <t>N·CTR·CAR·1·03·002/00</t>
  </si>
  <si>
    <t>m</t>
  </si>
  <si>
    <t xml:space="preserve">N·CTR·CAR·1·01·007/11
 </t>
  </si>
  <si>
    <t xml:space="preserve">N·CTR·CAR·1·01·011/11
 </t>
  </si>
  <si>
    <t>N·CTR·CAR·1·02·003/04</t>
  </si>
  <si>
    <t>N·CTR·CAR·1·02·002/00</t>
  </si>
  <si>
    <t>N·CTR·CAR·1·02·004/02</t>
  </si>
  <si>
    <t>kg</t>
  </si>
  <si>
    <t>m2</t>
  </si>
  <si>
    <t>P A V I M E N  T O S</t>
  </si>
  <si>
    <t>N·CTR·CAR·1·04·002/11</t>
  </si>
  <si>
    <t>N·CTR·CAR·1·04·003/00</t>
  </si>
  <si>
    <t>N·CTR·CAR·1·04·004/00</t>
  </si>
  <si>
    <t>lt</t>
  </si>
  <si>
    <t xml:space="preserve"> N·CTR·CAR·1·04·005/00</t>
  </si>
  <si>
    <t xml:space="preserve">T R A B A J O S   D I V E R S O S  </t>
  </si>
  <si>
    <t>N·CTR·CAR·1·03·003/00</t>
  </si>
  <si>
    <t>N·CTR·CAR·1·03·004/00</t>
  </si>
  <si>
    <t>N·CTR·CAR·1·03·006/00</t>
  </si>
  <si>
    <t>N·CTR·CAR·1·03·007/00</t>
  </si>
  <si>
    <t>N·CTR·CAR·1·03·009/00</t>
  </si>
  <si>
    <t>E.P.T.D. 001</t>
  </si>
  <si>
    <t>Pza</t>
  </si>
  <si>
    <t>E.P.T.D. 002</t>
  </si>
  <si>
    <t xml:space="preserve"> N·CTR·CAR·1·01·012/00 </t>
  </si>
  <si>
    <t>E.P.T.D. 003</t>
  </si>
  <si>
    <t>E.P.T.D. 004</t>
  </si>
  <si>
    <t>Planta</t>
  </si>
  <si>
    <t>P U E N T E S  Y  P A S O S  A  D E S N I V E L</t>
  </si>
  <si>
    <t>PARAPETO Y GUARNICION</t>
  </si>
  <si>
    <t>APOYOS</t>
  </si>
  <si>
    <t>dm3</t>
  </si>
  <si>
    <t>SUPERESTRUCTURA</t>
  </si>
  <si>
    <t>LOSAS Y DIAFRAGMAS</t>
  </si>
  <si>
    <t>Acero de refuerzo de L.E. &gt; 4000 kg/cm2, P.U.O.T :</t>
  </si>
  <si>
    <t>Kg</t>
  </si>
  <si>
    <t>Varillas "C" con rosca estandar en sus extremos de L.E. &gt; 4000 kg/cm2, incluye sus accesorios P.U.O.T:</t>
  </si>
  <si>
    <t>SUBESTRUCTURA</t>
  </si>
  <si>
    <t>En columnas:</t>
  </si>
  <si>
    <t>ACCESOS</t>
  </si>
  <si>
    <t>Desmonte, cualesquiera que sea su tipo y caracteristicas, P.U.O.T.:</t>
  </si>
  <si>
    <t>Defensa metálica de 3 crestas de lamina galvanizada tipo AASTHO M-180, con poste a cada 1.905 m. incluye accesorios P.U.O.T.</t>
  </si>
  <si>
    <t xml:space="preserve">Acero de refuerzo de L.E. &gt; 4000 kg/cm2, P.U.O.T </t>
  </si>
  <si>
    <t xml:space="preserve">SEÑALAMIENTO  Y DISPOSITIVOS  DE  SEGURIDAD </t>
  </si>
  <si>
    <t xml:space="preserve">MARCAS EN EL PAVIMENTO </t>
  </si>
  <si>
    <t>N.CTR.CAR.1.07.001/00</t>
  </si>
  <si>
    <t>M-2.3 Raya separadora de carriles de circulación, sencilla discontinua color blanco reflejante de 15 cm de ancho pintura de transito P.U.O.T.:</t>
  </si>
  <si>
    <t>M-3.2 Raya en orilla derecha de calzada discontinua formada por segmentos de 2m con separacion de 2 m  color blanco reflejante de 15 cm de ancho pintura de transito P.U.O.T.:</t>
  </si>
  <si>
    <t>M-3.3 Raya en orilla izquierda de calzada sencilla continua  color amarillo reflejante de 15 cm de ancho pintura de transito P.U.O.T.:</t>
  </si>
  <si>
    <t>VIALETAS Y BOTONES</t>
  </si>
  <si>
    <t xml:space="preserve"> N.CTR.CAR.1.07.004/02</t>
  </si>
  <si>
    <t xml:space="preserve">DH-1 Vialetas con reflejante en una cara a 30 m color amarillo,P.U.O.T.: </t>
  </si>
  <si>
    <t xml:space="preserve">DH-1 Vialetas con reflejante en una cara a 30 m  en raya M-2.3 y a cada 32 m en raya M-3.2 color blanco P.U.O.T.: </t>
  </si>
  <si>
    <t xml:space="preserve">SEÑALES VERTICALES BAJAS </t>
  </si>
  <si>
    <t>N.CTR.CAR.1.07.005/00</t>
  </si>
  <si>
    <t>SP-29 de 117 x 117 cm P.U.O.T.:</t>
  </si>
  <si>
    <t>Señales restrictivas:</t>
  </si>
  <si>
    <t>SR - 9 Restrictiva de velocidad :</t>
  </si>
  <si>
    <t>De 117 x 117 cm.</t>
  </si>
  <si>
    <t>Señales informativas de identificación:</t>
  </si>
  <si>
    <t>SII-14 Kilometraje con ruta:</t>
  </si>
  <si>
    <t>De 30 X 120 cm., con escudo</t>
  </si>
  <si>
    <t>SII-15 Kilometraje sin  ruta De 30 X 76 cm. P.U.O.T.:</t>
  </si>
  <si>
    <t>SIR</t>
  </si>
  <si>
    <t>De 56 X 300 cm., de un tablero</t>
  </si>
  <si>
    <t>De 86 X 300 cm., de un tablero</t>
  </si>
  <si>
    <t>INDICADORES DE ALINEAMIENTO</t>
  </si>
  <si>
    <t>N.CTR.CAR.1.07.007/00</t>
  </si>
  <si>
    <t>OD-6 Indicadores de alineamiento a cada 40 m en tangente de concreto reforzado,de dimensiones de 100 x 13 cm y franja reflejante P.U.O.T.:</t>
  </si>
  <si>
    <t>N.CTR.CAR.1.07.009/00</t>
  </si>
  <si>
    <t>OD-4 Defensa metálica de 3 crestas de lamina galvanizada tipo AASTHO M-180, con poste a cada 1.905 m. incluye accesorios P.U.O.T.</t>
  </si>
  <si>
    <t>ml</t>
  </si>
  <si>
    <t>IVA</t>
  </si>
  <si>
    <t>TOTAL</t>
  </si>
  <si>
    <t>Suma Hoja 1</t>
  </si>
  <si>
    <t>Acumulado</t>
  </si>
  <si>
    <t>Suma Hoja 2</t>
  </si>
  <si>
    <t>Suma Hoja 3</t>
  </si>
  <si>
    <t>Suma Hoja 4</t>
  </si>
  <si>
    <t>Suma Hoja 5</t>
  </si>
  <si>
    <t>Suministro, Seguimiento, Inspección, Control, Vigilancia y Cumplimiento a los terminos y condicionantes establecidas en los resolutivos de la Manifestación de Impacto Ambiental (Modalidad Regional); asi como, el Estudio Tecnico Justificativo de Cambio uso de suelo en terrenos forestales.</t>
  </si>
  <si>
    <t>Hm</t>
  </si>
  <si>
    <t>N·CTR·CAR·1·08·008/11</t>
  </si>
  <si>
    <t>E.P.T. 001</t>
  </si>
  <si>
    <t>SECRETARIA DE COMUNICACIONES Y TANSPORTES</t>
  </si>
  <si>
    <t>SUBSECRETARÍA DE INFRAESTRUCTURA</t>
  </si>
  <si>
    <t>DIRECCION GENERAL DE CARRETERAS</t>
  </si>
  <si>
    <t>N·CTR·CAR·1·08·007/11</t>
  </si>
  <si>
    <t>SP-6 de 117 x 117 cm P.U.O.T.:</t>
  </si>
  <si>
    <t>SR - 34 Restrictiva cinturon de sguridad oblicatorio P.U.O.T</t>
  </si>
  <si>
    <t>SR - 13 Restrictiva de Trafico pesado carril derecho P.U.O.T</t>
  </si>
  <si>
    <t>De 86 X 239 cm., de un tablero</t>
  </si>
  <si>
    <t>De 56 X 239 cm., de un tablero</t>
  </si>
  <si>
    <t xml:space="preserve"> N.CTR.CAR.1.01.007/11</t>
  </si>
  <si>
    <t xml:space="preserve"> N.CTR.CAR.1.01.001/11</t>
  </si>
  <si>
    <t>N.CTR.CAR.1.02.003/04</t>
  </si>
  <si>
    <t>En caballetes:</t>
  </si>
  <si>
    <t>En cabezal,mensula, diafragma,muro respaldo, muerete lateral, aleros, remate de alero,bancos y topes sismicos:</t>
  </si>
  <si>
    <t>En pilas:</t>
  </si>
  <si>
    <t>Cabezal,murete lateral, topes y bancos:</t>
  </si>
  <si>
    <t>En zapatas y contratrabes:</t>
  </si>
  <si>
    <t>N.CTR.CAR.1.02.004/02</t>
  </si>
  <si>
    <t>TRABES</t>
  </si>
  <si>
    <t>pza</t>
  </si>
  <si>
    <t>N.CTR.CAR.1.02.007/01</t>
  </si>
  <si>
    <t>N.CTR.CAR.1.02.009/00</t>
  </si>
  <si>
    <t>Parapeto según proyecto tipo, incluye pintura. P.U.O.T.:</t>
  </si>
  <si>
    <t>Tipo No. T.34.3.1:</t>
  </si>
  <si>
    <t>Tipo No. T.34.6.1:</t>
  </si>
  <si>
    <t>N.CTR.CAR.1.01.001/11</t>
  </si>
  <si>
    <t>N.CTR.CAR.1.01.002/11</t>
  </si>
  <si>
    <t>Despalme en cortes y para desplante de terraplenes, cuando el material se utilice y/o desperdicie P.U.O.T.:</t>
  </si>
  <si>
    <t>N.CTR.CAR.1.02.002/00</t>
  </si>
  <si>
    <t>Zampeado de suelo-cemento porcion 8:1 P.U.O.T.:</t>
  </si>
  <si>
    <t>N.CTR.CAR.1.01.009/11</t>
  </si>
  <si>
    <t>Formacion y compactación de terraplenes de acceso adicionados con sus cuñas de sobreancho del banco que elija el contratista, incluye prestamo de banco, regalias, extracción, carga y acarreo a cualquier distancia, P.U.O.T.:</t>
  </si>
  <si>
    <t>Para cuerpo terraplen, compactado al 95%:</t>
  </si>
  <si>
    <t>Para la capa subyacente, compactada al 95%:</t>
  </si>
  <si>
    <t>Para la capa subrasante, compactada al 100%:</t>
  </si>
  <si>
    <t>N.CTR.CAR.1.04.002/11</t>
  </si>
  <si>
    <t>Sub-base hidraulica compactada al 100 %, del banco que elija el contratista incluye acarreos, P.U.O.T.:</t>
  </si>
  <si>
    <t>Base hidraulica compactada al 100 %, del banco que elija el contratista incluye acarreos, P.U.O.T.:</t>
  </si>
  <si>
    <t>N.CTR.CAR.1.04.006/09</t>
  </si>
  <si>
    <t>Base asfáltica compactada al 100 %, del banco que elija el contratista incluye acarreos, P.U.O.T.:</t>
  </si>
  <si>
    <t>Carpeta asfáltica en estructuras y accesos,con mezcla en caliente, compactada al 95%, del banco que elija el contratista incluye acarreos P.U.O.T.:</t>
  </si>
  <si>
    <t>TRABAJOS DIVERSOS</t>
  </si>
  <si>
    <t>N.CTR.CAR.1.02.010/00</t>
  </si>
  <si>
    <t xml:space="preserve">Guarnición de concreto hidraulico de f'c=250 Kg/cm2 P.U.O.T.:  </t>
  </si>
  <si>
    <t>N.CTR.CAR.1.03.006/00</t>
  </si>
  <si>
    <t>Lavaderos de concreto hidraulico de f´c=150 kg/cm2  según proyecto tipo No.T-31.1.1, incluye caja amortiguadora P.U.O.T.:</t>
  </si>
  <si>
    <t>N.CTR.CAR.1.07.008/00</t>
  </si>
  <si>
    <t>LOSAS DE ACCESO Y DE PROTECCIÓN</t>
  </si>
  <si>
    <t>Malla electrosoldada 6X6- 10/10 P.U.O.T.:</t>
  </si>
  <si>
    <t xml:space="preserve">LICITACION PUBLICA INTERNACIONAL: LO-009000999-XXX-2013 </t>
  </si>
  <si>
    <t>E.P.S. 001</t>
  </si>
  <si>
    <t>Drenes de PVC de 7.6cm de diametro L=45cm P.U.O.T.:</t>
  </si>
  <si>
    <r>
      <t xml:space="preserve">Excavación, cualesquiera que sea su clasificación, en cortes y adicionales debajo de la subrasante: </t>
    </r>
    <r>
      <rPr>
        <b/>
        <sz val="10"/>
        <rFont val="Calibri"/>
        <family val="2"/>
        <scheme val="minor"/>
      </rPr>
      <t xml:space="preserve">Cuando el material se utilice en la formación de terraplenes, P.U.O.T.                   </t>
    </r>
  </si>
  <si>
    <r>
      <t xml:space="preserve">Excavación, cualesquiera que sea su clasificación, en cortes y adicionales debajo de la subrasante: </t>
    </r>
    <r>
      <rPr>
        <b/>
        <sz val="10"/>
        <rFont val="Calibri"/>
        <family val="2"/>
        <scheme val="minor"/>
      </rPr>
      <t xml:space="preserve">Cuando el material se desperdicie, P.U.O.T.  </t>
    </r>
    <r>
      <rPr>
        <sz val="10"/>
        <rFont val="Calibri"/>
        <family val="2"/>
        <scheme val="minor"/>
      </rPr>
      <t xml:space="preserve">                                                    </t>
    </r>
  </si>
  <si>
    <r>
      <t xml:space="preserve">Formacion de terraplenes adicionados con sus cuñas de sobreancho procedentes de los cortes. En el cuerpo de terraplen con </t>
    </r>
    <r>
      <rPr>
        <b/>
        <sz val="10"/>
        <rFont val="Calibri"/>
        <family val="2"/>
        <scheme val="minor"/>
      </rPr>
      <t>material no compactable, P.U.O.T</t>
    </r>
  </si>
  <si>
    <t>(29 Nombre del licitante)</t>
  </si>
  <si>
    <t>(30 Nombre, cargo y firma del representante legal)</t>
  </si>
  <si>
    <t>RESUMEN</t>
  </si>
  <si>
    <t>%</t>
  </si>
  <si>
    <t>$</t>
  </si>
  <si>
    <t>T E R R A C E R I A S</t>
  </si>
  <si>
    <t xml:space="preserve">O B R A S  D E  D R E N A J E </t>
  </si>
  <si>
    <t>P A V I M E N T O S</t>
  </si>
  <si>
    <t>T R A B A J O S  D I V E R S O S</t>
  </si>
  <si>
    <t xml:space="preserve">O B R A S  I N D U C I D A S </t>
  </si>
  <si>
    <t>SEÑALAMIENTO Y DISPOSITIVOS DE SEGURIDAD</t>
  </si>
  <si>
    <t>GRAN TOTAL</t>
  </si>
  <si>
    <t xml:space="preserve">E S T R U C T U R A S </t>
  </si>
  <si>
    <r>
      <t xml:space="preserve">Formacion y compactación de terraplenes adicionados con sus cuñas de sobreancho procedente de los cortes. En el cuerpo de terraplen con </t>
    </r>
    <r>
      <rPr>
        <b/>
        <sz val="10"/>
        <rFont val="Calibri"/>
        <family val="2"/>
        <scheme val="minor"/>
      </rPr>
      <t>material compactado al 90%, P.U.O.T</t>
    </r>
  </si>
  <si>
    <t>O B R A  M A R G I N A L</t>
  </si>
  <si>
    <r>
      <t xml:space="preserve">Formacion y compactación de terraplenes adicionados con sus cuñas de sobreancho procedentes de los cortes y/o del banco que eliga el contratista esto incluye: regalias, extracción, carga y acarreo a cualquier distancia del material. </t>
    </r>
    <r>
      <rPr>
        <b/>
        <sz val="10"/>
        <rFont val="Calibri"/>
        <family val="2"/>
        <scheme val="minor"/>
      </rPr>
      <t>En la capa subrasante: Compactada al 100%, P.U.O.T.</t>
    </r>
  </si>
  <si>
    <t>E.P.T.D. 005</t>
  </si>
  <si>
    <t>E.P.P. 001</t>
  </si>
  <si>
    <t>E.P.P. 002</t>
  </si>
  <si>
    <t>E.P.S. 002</t>
  </si>
  <si>
    <t>Cercado de derecho de via con poste de concreto y 5 (cinco) hilos de alambre de puas,  a cada 3.00 mts, P.U.O.T.</t>
  </si>
  <si>
    <t>OD-4 Barrera central separadora de concreto hidraulico de f’c= 250 kg/cm2 con malla antideslumbrante y mensulas laterales reflejantes, P.U.O.T.</t>
  </si>
  <si>
    <r>
      <rPr>
        <b/>
        <sz val="11"/>
        <rFont val="Arial"/>
        <family val="2"/>
      </rPr>
      <t>OBRA:</t>
    </r>
    <r>
      <rPr>
        <sz val="11"/>
        <rFont val="Arial"/>
        <family val="2"/>
      </rPr>
      <t xml:space="preserve"> "CONSTRUCCIÓN DE TERRACERÍAS, OBRAS DE DRENAJE, PAVIMENTACIÓN DE CONCRETO ASFÁLTICO, ESTRUCTURAS, OBRAS COMPLEMETARIAS Y SEÑALAMIENTO DE LA CARRETERA: JALA - COMPOSTELA, TRAMO: KM 27+000 AL KM 37+800, EN EL ESTADO DE NAYARIT"</t>
    </r>
  </si>
  <si>
    <t>Km 27+000 al Km 37+800</t>
  </si>
  <si>
    <t>E.P.E. 01</t>
  </si>
  <si>
    <t>E.P.E. 02</t>
  </si>
  <si>
    <t>E.P.E. 03</t>
  </si>
  <si>
    <t>Junta de calzada según proyecto Tipo P.U.O.T.:</t>
  </si>
  <si>
    <t>Tipo DEL-MEX:</t>
  </si>
  <si>
    <t>Tipo metálica:</t>
  </si>
  <si>
    <t>E.P.E. 04</t>
  </si>
  <si>
    <t>Guarnicion de concreto hidraulico de f'c=250 Kg/cm2 según proyecto tipo incluye remates y pintura. P.U.O.T.:</t>
  </si>
  <si>
    <t>Tipo No. T-33.1.1 Tipo II :</t>
  </si>
  <si>
    <t>Tipo No. T-33.1.1 Tipo III :</t>
  </si>
  <si>
    <t>E.P.E. 05</t>
  </si>
  <si>
    <t>E.P.E. 07</t>
  </si>
  <si>
    <t>Concreto hidráulico de f´c=250 kg/cm2 en losas y diafragmas, P.U.O.T.:</t>
  </si>
  <si>
    <t>E.P.E. 06</t>
  </si>
  <si>
    <t xml:space="preserve">Concreto hidráulico de f´c=250 kg/cm2 en losas de acceso, P.U.O.T.: </t>
  </si>
  <si>
    <t xml:space="preserve">Concreto hidráulico de f´c=150 kg/cm2 en losas de protección, P.U.O.T.: </t>
  </si>
  <si>
    <r>
      <t xml:space="preserve">Formacion y compactación de terraplenes adicionados con sus cuñas de sobreancho procedente del banco que eliga el contratista esto incluye: regalias, extracción, carga y acarreo a cualquier distancia del material. </t>
    </r>
    <r>
      <rPr>
        <b/>
        <sz val="10"/>
        <rFont val="Calibri"/>
        <family val="2"/>
        <scheme val="minor"/>
      </rPr>
      <t xml:space="preserve">En la subyacente: Compactada al 95%, P.U.O.T. </t>
    </r>
  </si>
  <si>
    <r>
      <t xml:space="preserve">Formacion y compactación de terraplenes adicionados con sus cuñas de sobreancho procedente del banco que eliga el contratista esto incluye: regalias, extracción, carga y acarreo a cualquier distancia del material. </t>
    </r>
    <r>
      <rPr>
        <b/>
        <sz val="10"/>
        <rFont val="Calibri"/>
        <family val="2"/>
        <scheme val="minor"/>
      </rPr>
      <t>En el cuerpo de terraplen con material compactado al 90%, P.U.O.T</t>
    </r>
  </si>
  <si>
    <r>
      <t xml:space="preserve">Excavación de escalones de liga, cualesquiera que sea su clasificación, en el terreno natural cuya pendiente exceda el 25 %, cuando el material se utilice  y/o desperdicie, </t>
    </r>
    <r>
      <rPr>
        <b/>
        <sz val="10"/>
        <rFont val="Calibri"/>
        <family val="2"/>
        <scheme val="minor"/>
      </rPr>
      <t xml:space="preserve">P.U.O.T. </t>
    </r>
  </si>
  <si>
    <r>
      <t xml:space="preserve">Despalmes, cuando el material se utilice y/o desperdicie, </t>
    </r>
    <r>
      <rPr>
        <b/>
        <sz val="10"/>
        <rFont val="Calibri"/>
        <family val="2"/>
        <scheme val="minor"/>
      </rPr>
      <t>P.U.O.T.</t>
    </r>
  </si>
  <si>
    <r>
      <t xml:space="preserve">Desmonte, cualesquiera sea su tipo y carecteristicas, </t>
    </r>
    <r>
      <rPr>
        <b/>
        <sz val="10"/>
        <rFont val="Calibri"/>
        <family val="2"/>
        <scheme val="minor"/>
      </rPr>
      <t>P.O.U.T.</t>
    </r>
  </si>
  <si>
    <r>
      <t xml:space="preserve">Arrope de los taludes de los terraplenes con el material obtenido de los despalmes </t>
    </r>
    <r>
      <rPr>
        <b/>
        <sz val="10"/>
        <rFont val="Calibri"/>
        <family val="2"/>
        <scheme val="minor"/>
      </rPr>
      <t xml:space="preserve">P.U.O.T. </t>
    </r>
  </si>
  <si>
    <r>
      <t xml:space="preserve">Escarificado, acamellonado, tendido y compactado para 100 %, </t>
    </r>
    <r>
      <rPr>
        <b/>
        <sz val="10"/>
        <rFont val="Calibri"/>
        <family val="2"/>
        <scheme val="minor"/>
      </rPr>
      <t>P.U.O.T.</t>
    </r>
  </si>
  <si>
    <r>
      <t xml:space="preserve">Tubería de concreto reforzado de f´c =280 kg/cm2 de 120 cm de diametro, Clase III, </t>
    </r>
    <r>
      <rPr>
        <b/>
        <sz val="10"/>
        <rFont val="Calibri"/>
        <family val="2"/>
        <scheme val="minor"/>
      </rPr>
      <t>P.U.O.T.</t>
    </r>
  </si>
  <si>
    <r>
      <t xml:space="preserve">Excavación para estructuras y obras de drenaje, cualesquiera que sea su clasificación y profundidad, </t>
    </r>
    <r>
      <rPr>
        <b/>
        <sz val="10"/>
        <rFont val="Calibri"/>
        <family val="2"/>
        <scheme val="minor"/>
      </rPr>
      <t>P.U.O.T.</t>
    </r>
  </si>
  <si>
    <r>
      <t xml:space="preserve">Rellenos para la protección de obras de drenaje, </t>
    </r>
    <r>
      <rPr>
        <b/>
        <sz val="10"/>
        <rFont val="Calibri"/>
        <family val="2"/>
        <scheme val="minor"/>
      </rPr>
      <t>P.U.O.T.</t>
    </r>
  </si>
  <si>
    <r>
      <t xml:space="preserve">Acero de refuerzo de L.E. &gt; 4000 kg/cm2, </t>
    </r>
    <r>
      <rPr>
        <b/>
        <sz val="10"/>
        <rFont val="Calibri"/>
        <family val="2"/>
        <scheme val="minor"/>
      </rPr>
      <t>P.U.O.T.</t>
    </r>
  </si>
  <si>
    <r>
      <t xml:space="preserve">Concreto hidráulico P.U.O.T. de f'c= 200 kg/cm2, </t>
    </r>
    <r>
      <rPr>
        <b/>
        <sz val="10"/>
        <rFont val="Calibri"/>
        <family val="2"/>
        <scheme val="minor"/>
      </rPr>
      <t xml:space="preserve">P.U.O.T. </t>
    </r>
  </si>
  <si>
    <r>
      <t xml:space="preserve">Concreto ciclopeo de de f'c= 150 kg/cm2, </t>
    </r>
    <r>
      <rPr>
        <b/>
        <sz val="10"/>
        <rFont val="Calibri"/>
        <family val="2"/>
        <scheme val="minor"/>
      </rPr>
      <t>P.U.O.T.</t>
    </r>
  </si>
  <si>
    <r>
      <t xml:space="preserve">Zampeados de concreto hidraulico de fc= 100 kg/cm2, </t>
    </r>
    <r>
      <rPr>
        <b/>
        <sz val="10"/>
        <rFont val="Calibri"/>
        <family val="2"/>
        <scheme val="minor"/>
      </rPr>
      <t>P.U.O.T.</t>
    </r>
  </si>
  <si>
    <r>
      <t>Base hidraulica del banco que elija el contratista incluye acarreos,  compactada al 100 % ,</t>
    </r>
    <r>
      <rPr>
        <b/>
        <sz val="10"/>
        <rFont val="Calibri"/>
        <family val="2"/>
        <scheme val="minor"/>
      </rPr>
      <t xml:space="preserve"> P.U.O.T.</t>
    </r>
  </si>
  <si>
    <r>
      <t xml:space="preserve">Base asfaltica del banco que elija el contratista incluye acarreos, compactada al 95 %, </t>
    </r>
    <r>
      <rPr>
        <b/>
        <sz val="10"/>
        <rFont val="Calibri"/>
        <family val="2"/>
        <scheme val="minor"/>
      </rPr>
      <t>P.U.O.T.</t>
    </r>
  </si>
  <si>
    <r>
      <t xml:space="preserve">Carpetas asfálticas con mezcla en caliente ,del banco que elija el contratista,incluye acarreos, compactada al 95%, </t>
    </r>
    <r>
      <rPr>
        <b/>
        <sz val="10"/>
        <rFont val="Calibri"/>
        <family val="2"/>
        <scheme val="minor"/>
      </rPr>
      <t>P.U.O.T.</t>
    </r>
  </si>
  <si>
    <r>
      <t>Cemento asfaltico grado PG 76-22 modificado con polimeros para carpetas estructurales y capas de rodadura ,</t>
    </r>
    <r>
      <rPr>
        <b/>
        <sz val="10"/>
        <rFont val="Calibri"/>
        <family val="2"/>
        <scheme val="minor"/>
      </rPr>
      <t xml:space="preserve"> P.U.O.T.</t>
    </r>
  </si>
  <si>
    <r>
      <t xml:space="preserve">Emulsión asfáltica cationica RM2K empleadas en riego de impregnación en taludes y superficie de base hidraulica, </t>
    </r>
    <r>
      <rPr>
        <b/>
        <sz val="10"/>
        <rFont val="Calibri"/>
        <family val="2"/>
        <scheme val="minor"/>
      </rPr>
      <t>P.U.O.T</t>
    </r>
  </si>
  <si>
    <r>
      <t xml:space="preserve">Emulsión asfáltica cationica RM2K empleadas en riego de liga en base asfaltica, </t>
    </r>
    <r>
      <rPr>
        <b/>
        <sz val="10"/>
        <rFont val="Calibri"/>
        <family val="2"/>
        <scheme val="minor"/>
      </rPr>
      <t>P.U.O.T.</t>
    </r>
  </si>
  <si>
    <r>
      <t xml:space="preserve">Cunetas, de concreto hidráulico de f´c= 150 kg/cm2, </t>
    </r>
    <r>
      <rPr>
        <b/>
        <sz val="10"/>
        <rFont val="Calibri"/>
        <family val="2"/>
        <scheme val="minor"/>
      </rPr>
      <t>P.U.O.T.</t>
    </r>
  </si>
  <si>
    <r>
      <t xml:space="preserve">Contracunetas de concreto hidráulico de f´c= 150 kg/cm2,  </t>
    </r>
    <r>
      <rPr>
        <b/>
        <sz val="10"/>
        <rFont val="Calibri"/>
        <family val="2"/>
        <scheme val="minor"/>
      </rPr>
      <t xml:space="preserve">P.U.O.T. </t>
    </r>
  </si>
  <si>
    <r>
      <t xml:space="preserve">Lavaderos de concreto de f'c=150 Kg/cm2,  </t>
    </r>
    <r>
      <rPr>
        <b/>
        <sz val="10"/>
        <rFont val="Calibri"/>
        <family val="2"/>
        <scheme val="minor"/>
      </rPr>
      <t xml:space="preserve">P.U.O.T. </t>
    </r>
  </si>
  <si>
    <r>
      <t xml:space="preserve">Lavaderos de medio tubo de lamina de 60 cm de diametro y calibre 14, </t>
    </r>
    <r>
      <rPr>
        <b/>
        <sz val="10"/>
        <rFont val="Calibri"/>
        <family val="2"/>
        <scheme val="minor"/>
      </rPr>
      <t>P.U.O.T</t>
    </r>
  </si>
  <si>
    <r>
      <t xml:space="preserve">Bordillos de concreto hidràulico de f´c= 150 kg/cm2, de 138 cm2 de sección, </t>
    </r>
    <r>
      <rPr>
        <b/>
        <sz val="10"/>
        <rFont val="Calibri"/>
        <family val="2"/>
        <scheme val="minor"/>
      </rPr>
      <t>P.U.O.T.</t>
    </r>
  </si>
  <si>
    <r>
      <t xml:space="preserve">Subdren longitudinal por unidad de obra terminada con tubería de concreto perforada De 15cm. de diámetro interior, </t>
    </r>
    <r>
      <rPr>
        <b/>
        <sz val="10"/>
        <rFont val="Calibri"/>
        <family val="2"/>
        <scheme val="minor"/>
      </rPr>
      <t>P.U.O.T.</t>
    </r>
  </si>
  <si>
    <r>
      <t xml:space="preserve">Pozo de visita para subdrenes, </t>
    </r>
    <r>
      <rPr>
        <b/>
        <sz val="10"/>
        <rFont val="Calibri"/>
        <family val="2"/>
        <scheme val="minor"/>
      </rPr>
      <t>P.U.O.T.</t>
    </r>
  </si>
  <si>
    <r>
      <t xml:space="preserve">Muros de gaviones, con alambre calibre 12 reforzado y calibre 10 con escuadria 8x10 cm, </t>
    </r>
    <r>
      <rPr>
        <b/>
        <sz val="10"/>
        <rFont val="Calibri"/>
        <family val="2"/>
        <scheme val="minor"/>
      </rPr>
      <t>P.U.O.T.:</t>
    </r>
  </si>
  <si>
    <r>
      <t xml:space="preserve">Mallas tipo triple torsion de 8x 10x2.7mm de diametro. Incluye colocacion de anclas, instalación y anclaje, </t>
    </r>
    <r>
      <rPr>
        <b/>
        <sz val="10"/>
        <rFont val="Calibri"/>
        <family val="2"/>
        <scheme val="minor"/>
      </rPr>
      <t>P.U.O.T.</t>
    </r>
  </si>
  <si>
    <r>
      <t xml:space="preserve">Siembra de especies vegetales,mediante tepes, </t>
    </r>
    <r>
      <rPr>
        <b/>
        <sz val="10"/>
        <rFont val="Calibri"/>
        <family val="2"/>
        <scheme val="minor"/>
      </rPr>
      <t xml:space="preserve">P.U.O.T. </t>
    </r>
  </si>
  <si>
    <r>
      <t xml:space="preserve">Plantacion de arboles y/o arbustos de ornato de la region, </t>
    </r>
    <r>
      <rPr>
        <b/>
        <sz val="10"/>
        <rFont val="Calibri"/>
        <family val="2"/>
        <scheme val="minor"/>
      </rPr>
      <t xml:space="preserve">P.U.O.T. </t>
    </r>
  </si>
  <si>
    <r>
      <t xml:space="preserve">Reubicación de postes de energía eléctrica de media tensión, </t>
    </r>
    <r>
      <rPr>
        <b/>
        <sz val="10"/>
        <rFont val="Calibri"/>
        <family val="2"/>
        <scheme val="minor"/>
      </rPr>
      <t>P.U.O.T.</t>
    </r>
  </si>
  <si>
    <r>
      <t>Tritubos para fibra optica en carreteras,</t>
    </r>
    <r>
      <rPr>
        <b/>
        <sz val="10"/>
        <rFont val="Calibri"/>
        <family val="2"/>
        <scheme val="minor"/>
      </rPr>
      <t xml:space="preserve"> P.U.O.T</t>
    </r>
  </si>
  <si>
    <r>
      <t xml:space="preserve">Registros paraTritubos para Fibra Óptica en Carreteras, </t>
    </r>
    <r>
      <rPr>
        <b/>
        <sz val="10"/>
        <rFont val="Calibri"/>
        <family val="2"/>
        <scheme val="minor"/>
      </rPr>
      <t>P.U.O.T</t>
    </r>
  </si>
  <si>
    <r>
      <t xml:space="preserve">Rellenos,  </t>
    </r>
    <r>
      <rPr>
        <b/>
        <sz val="10"/>
        <rFont val="Calibri"/>
        <family val="2"/>
        <scheme val="minor"/>
      </rPr>
      <t>P.U.O.T.</t>
    </r>
  </si>
  <si>
    <r>
      <t>Concreto hidráulico de f´c=250 kg/cm2</t>
    </r>
    <r>
      <rPr>
        <b/>
        <sz val="10"/>
        <rFont val="Calibri"/>
        <family val="2"/>
        <scheme val="minor"/>
      </rPr>
      <t xml:space="preserve"> P.U.O.T.:</t>
    </r>
  </si>
  <si>
    <r>
      <t xml:space="preserve">Concreto hidráulico simple de f´c=100  kg/cm2 en plantillas, </t>
    </r>
    <r>
      <rPr>
        <b/>
        <sz val="10"/>
        <rFont val="Calibri"/>
        <family val="2"/>
        <scheme val="minor"/>
      </rPr>
      <t>P.U.O.T.</t>
    </r>
  </si>
  <si>
    <r>
      <t xml:space="preserve">Acero de refuerzo de L.E. &gt; 4000 kg/cm2, </t>
    </r>
    <r>
      <rPr>
        <b/>
        <sz val="10"/>
        <rFont val="Calibri"/>
        <family val="2"/>
        <scheme val="minor"/>
      </rPr>
      <t>P.U.O.T .</t>
    </r>
  </si>
  <si>
    <r>
      <t xml:space="preserve">Neopreno ASTM-D2240, integral según proyecto,  </t>
    </r>
    <r>
      <rPr>
        <b/>
        <sz val="10"/>
        <rFont val="Calibri"/>
        <family val="2"/>
        <scheme val="minor"/>
      </rPr>
      <t>P.U.O.T.</t>
    </r>
  </si>
  <si>
    <r>
      <t xml:space="preserve">Concreto hidráulico presforzado de f´c=350 Kg/cm2, </t>
    </r>
    <r>
      <rPr>
        <b/>
        <sz val="10"/>
        <rFont val="Calibri"/>
        <family val="2"/>
        <scheme val="minor"/>
      </rPr>
      <t xml:space="preserve">P.U.O.T. </t>
    </r>
  </si>
  <si>
    <r>
      <t>Concreto hidráulico presforzado de f´c=450 Kg/cm2,</t>
    </r>
    <r>
      <rPr>
        <b/>
        <sz val="10"/>
        <rFont val="Calibri"/>
        <family val="2"/>
        <scheme val="minor"/>
      </rPr>
      <t xml:space="preserve"> P.U.O.T. </t>
    </r>
  </si>
  <si>
    <r>
      <t xml:space="preserve">Tubería de concreto reforzado de f´c =350 kg/cm2 de 150 cm de diametro, Clase III, </t>
    </r>
    <r>
      <rPr>
        <b/>
        <sz val="10"/>
        <rFont val="Calibri"/>
        <family val="2"/>
        <scheme val="minor"/>
      </rPr>
      <t>P.U.O.T.</t>
    </r>
  </si>
  <si>
    <r>
      <t xml:space="preserve">Alcantarilla de acero corrugado seccional MP-200, arco de luz:6.10 y flecha:3.15 m calibre 12, </t>
    </r>
    <r>
      <rPr>
        <b/>
        <sz val="10"/>
        <rFont val="Calibri"/>
        <family val="2"/>
        <scheme val="minor"/>
      </rPr>
      <t>P.U.O..T</t>
    </r>
  </si>
  <si>
    <t>N·CTR·CAR·1·03·001/00</t>
  </si>
  <si>
    <t>INFRAESTRUCTURA</t>
  </si>
  <si>
    <t>N.CTR.CAR.1.06.003/01</t>
  </si>
  <si>
    <t>Pilotes de 120 cm de seccion de concreto hidráulico de 250 kg/cm2 ,colados en el lugar y perforación con ademe metalico, inculye acero P.U,O.T.: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</si>
</sst>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General_)"/>
    <numFmt numFmtId="166" formatCode="#,##0.0"/>
    <numFmt numFmtId="167" formatCode="_-[$€-2]* #,##0.00_-;\-[$€-2]* #,##0.00_-;_-[$€-2]* &quot;-&quot;??_-"/>
    <numFmt numFmtId="168" formatCode="_(* #,##0.00_);_(* \(#,##0.00\);_(* &quot;-&quot;??_);_(@_)"/>
    <numFmt numFmtId="169" formatCode="&quot;Esta Forma E-7 consta de &quot;0&quot; conceptos&quot;"/>
    <numFmt numFmtId="170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/>
    <xf numFmtId="167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8" fillId="0" borderId="0"/>
  </cellStyleXfs>
  <cellXfs count="18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164" fontId="2" fillId="0" borderId="0" xfId="3" applyFont="1" applyFill="1" applyAlignment="1">
      <alignment vertical="top"/>
    </xf>
    <xf numFmtId="0" fontId="3" fillId="0" borderId="0" xfId="0" applyFont="1" applyFill="1" applyAlignment="1" applyProtection="1">
      <alignment horizontal="right"/>
    </xf>
    <xf numFmtId="0" fontId="4" fillId="0" borderId="0" xfId="0" applyNumberFormat="1" applyFont="1" applyFill="1" applyAlignment="1" applyProtection="1">
      <alignment vertical="center" wrapText="1"/>
    </xf>
    <xf numFmtId="164" fontId="3" fillId="0" borderId="0" xfId="3" applyFont="1" applyFill="1"/>
    <xf numFmtId="0" fontId="0" fillId="0" borderId="0" xfId="0" applyBorder="1"/>
    <xf numFmtId="0" fontId="0" fillId="2" borderId="0" xfId="0" applyFill="1"/>
    <xf numFmtId="0" fontId="4" fillId="2" borderId="0" xfId="0" applyFont="1" applyFill="1" applyAlignment="1" applyProtection="1"/>
    <xf numFmtId="0" fontId="4" fillId="2" borderId="0" xfId="0" applyNumberFormat="1" applyFont="1" applyFill="1" applyAlignment="1" applyProtection="1">
      <alignment vertical="center" wrapText="1"/>
    </xf>
    <xf numFmtId="0" fontId="10" fillId="0" borderId="0" xfId="0" applyFont="1"/>
    <xf numFmtId="0" fontId="4" fillId="0" borderId="0" xfId="0" applyFont="1" applyFill="1" applyAlignment="1">
      <alignment horizontal="center" vertical="center"/>
    </xf>
    <xf numFmtId="0" fontId="11" fillId="0" borderId="0" xfId="0" applyFont="1"/>
    <xf numFmtId="0" fontId="4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/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165" fontId="14" fillId="2" borderId="3" xfId="0" applyNumberFormat="1" applyFont="1" applyFill="1" applyBorder="1" applyAlignment="1" applyProtection="1">
      <alignment horizontal="center" vertical="center"/>
    </xf>
    <xf numFmtId="165" fontId="13" fillId="2" borderId="3" xfId="0" applyNumberFormat="1" applyFont="1" applyFill="1" applyBorder="1" applyAlignment="1" applyProtection="1">
      <alignment horizontal="justify" vertical="center" wrapText="1"/>
    </xf>
    <xf numFmtId="4" fontId="14" fillId="2" borderId="3" xfId="0" applyNumberFormat="1" applyFont="1" applyFill="1" applyBorder="1" applyAlignment="1">
      <alignment horizontal="center"/>
    </xf>
    <xf numFmtId="44" fontId="14" fillId="2" borderId="3" xfId="2" applyFont="1" applyFill="1" applyBorder="1" applyAlignment="1">
      <alignment horizontal="center" vertical="center"/>
    </xf>
    <xf numFmtId="44" fontId="14" fillId="2" borderId="3" xfId="2" applyFont="1" applyFill="1" applyBorder="1" applyAlignment="1">
      <alignment vertical="center"/>
    </xf>
    <xf numFmtId="165" fontId="14" fillId="2" borderId="3" xfId="0" applyNumberFormat="1" applyFont="1" applyFill="1" applyBorder="1" applyAlignment="1" applyProtection="1">
      <alignment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165" fontId="15" fillId="2" borderId="3" xfId="0" applyNumberFormat="1" applyFont="1" applyFill="1" applyBorder="1" applyAlignment="1" applyProtection="1">
      <alignment vertical="center" wrapText="1"/>
    </xf>
    <xf numFmtId="44" fontId="13" fillId="2" borderId="3" xfId="2" applyFont="1" applyFill="1" applyBorder="1" applyAlignment="1">
      <alignment horizontal="right" vertical="center"/>
    </xf>
    <xf numFmtId="165" fontId="14" fillId="0" borderId="3" xfId="0" applyNumberFormat="1" applyFont="1" applyFill="1" applyBorder="1" applyAlignment="1" applyProtection="1">
      <alignment horizontal="center" vertical="center"/>
    </xf>
    <xf numFmtId="44" fontId="14" fillId="0" borderId="3" xfId="2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 applyProtection="1">
      <alignment horizontal="justify" vertical="center" wrapText="1"/>
    </xf>
    <xf numFmtId="165" fontId="14" fillId="0" borderId="3" xfId="0" applyNumberFormat="1" applyFont="1" applyFill="1" applyBorder="1" applyAlignment="1" applyProtection="1">
      <alignment horizontal="justify" vertical="center" wrapText="1"/>
    </xf>
    <xf numFmtId="165" fontId="15" fillId="2" borderId="3" xfId="0" applyNumberFormat="1" applyFont="1" applyFill="1" applyBorder="1" applyAlignment="1" applyProtection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44" fontId="15" fillId="2" borderId="3" xfId="2" applyFont="1" applyFill="1" applyBorder="1" applyAlignment="1">
      <alignment horizontal="center" vertical="center"/>
    </xf>
    <xf numFmtId="0" fontId="14" fillId="0" borderId="3" xfId="4" applyNumberFormat="1" applyFont="1" applyFill="1" applyBorder="1" applyAlignment="1" applyProtection="1">
      <alignment vertical="top" wrapText="1"/>
    </xf>
    <xf numFmtId="0" fontId="14" fillId="0" borderId="3" xfId="4" applyNumberFormat="1" applyFont="1" applyFill="1" applyBorder="1" applyAlignment="1" applyProtection="1">
      <alignment horizontal="center" vertical="center"/>
    </xf>
    <xf numFmtId="166" fontId="14" fillId="2" borderId="3" xfId="1" applyNumberFormat="1" applyFont="1" applyFill="1" applyBorder="1" applyAlignment="1" applyProtection="1">
      <alignment horizontal="center" vertical="center"/>
    </xf>
    <xf numFmtId="44" fontId="14" fillId="0" borderId="3" xfId="2" applyFont="1" applyFill="1" applyBorder="1" applyAlignment="1" applyProtection="1">
      <alignment horizontal="center" vertical="center"/>
    </xf>
    <xf numFmtId="165" fontId="14" fillId="2" borderId="5" xfId="0" applyNumberFormat="1" applyFont="1" applyFill="1" applyBorder="1" applyAlignment="1" applyProtection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4" fontId="14" fillId="2" borderId="5" xfId="2" applyFont="1" applyFill="1" applyBorder="1" applyAlignment="1">
      <alignment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4" fontId="11" fillId="0" borderId="1" xfId="2" applyFont="1" applyBorder="1" applyAlignment="1">
      <alignment horizontal="center" vertical="center"/>
    </xf>
    <xf numFmtId="44" fontId="14" fillId="2" borderId="1" xfId="2" applyFont="1" applyFill="1" applyBorder="1" applyAlignment="1">
      <alignment vertical="center"/>
    </xf>
    <xf numFmtId="165" fontId="13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44" fontId="11" fillId="0" borderId="3" xfId="2" applyFont="1" applyBorder="1" applyAlignment="1">
      <alignment horizontal="center" vertical="center"/>
    </xf>
    <xf numFmtId="165" fontId="14" fillId="0" borderId="3" xfId="0" applyNumberFormat="1" applyFont="1" applyFill="1" applyBorder="1" applyAlignment="1" applyProtection="1">
      <alignment vertical="top" wrapText="1"/>
    </xf>
    <xf numFmtId="165" fontId="14" fillId="2" borderId="3" xfId="0" applyNumberFormat="1" applyFont="1" applyFill="1" applyBorder="1" applyAlignment="1" applyProtection="1">
      <alignment vertical="top" wrapText="1"/>
    </xf>
    <xf numFmtId="0" fontId="11" fillId="2" borderId="3" xfId="0" applyFont="1" applyFill="1" applyBorder="1" applyAlignment="1">
      <alignment horizontal="center" vertical="center"/>
    </xf>
    <xf numFmtId="44" fontId="11" fillId="2" borderId="3" xfId="2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5" fontId="14" fillId="0" borderId="3" xfId="0" quotePrefix="1" applyNumberFormat="1" applyFont="1" applyFill="1" applyBorder="1" applyAlignment="1" applyProtection="1">
      <alignment vertical="top" wrapText="1"/>
    </xf>
    <xf numFmtId="165" fontId="14" fillId="2" borderId="3" xfId="0" quotePrefix="1" applyNumberFormat="1" applyFont="1" applyFill="1" applyBorder="1" applyAlignment="1" applyProtection="1">
      <alignment vertical="top" wrapText="1"/>
    </xf>
    <xf numFmtId="4" fontId="14" fillId="0" borderId="3" xfId="0" applyNumberFormat="1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 applyProtection="1">
      <alignment vertical="top"/>
    </xf>
    <xf numFmtId="4" fontId="15" fillId="2" borderId="3" xfId="0" applyNumberFormat="1" applyFont="1" applyFill="1" applyBorder="1" applyAlignment="1">
      <alignment horizontal="right"/>
    </xf>
    <xf numFmtId="165" fontId="13" fillId="2" borderId="3" xfId="0" applyNumberFormat="1" applyFont="1" applyFill="1" applyBorder="1" applyAlignment="1" applyProtection="1">
      <alignment horizontal="right" vertical="center"/>
    </xf>
    <xf numFmtId="0" fontId="14" fillId="0" borderId="5" xfId="4" applyNumberFormat="1" applyFont="1" applyFill="1" applyBorder="1" applyAlignment="1" applyProtection="1">
      <alignment vertical="top" wrapText="1"/>
    </xf>
    <xf numFmtId="0" fontId="14" fillId="0" borderId="5" xfId="4" applyNumberFormat="1" applyFont="1" applyFill="1" applyBorder="1" applyAlignment="1" applyProtection="1">
      <alignment horizontal="center" vertical="center"/>
    </xf>
    <xf numFmtId="44" fontId="14" fillId="0" borderId="5" xfId="2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14" fillId="0" borderId="5" xfId="0" applyNumberFormat="1" applyFont="1" applyFill="1" applyBorder="1" applyAlignment="1" applyProtection="1">
      <alignment vertical="top" wrapText="1"/>
    </xf>
    <xf numFmtId="165" fontId="14" fillId="0" borderId="5" xfId="0" applyNumberFormat="1" applyFont="1" applyFill="1" applyBorder="1" applyAlignment="1" applyProtection="1">
      <alignment horizontal="center" vertical="center"/>
    </xf>
    <xf numFmtId="44" fontId="11" fillId="0" borderId="5" xfId="2" applyFont="1" applyBorder="1" applyAlignment="1">
      <alignment horizontal="center" vertical="center"/>
    </xf>
    <xf numFmtId="165" fontId="14" fillId="2" borderId="0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4" fontId="14" fillId="2" borderId="0" xfId="2" applyFont="1" applyFill="1" applyBorder="1" applyAlignment="1">
      <alignment horizontal="center" vertical="center"/>
    </xf>
    <xf numFmtId="44" fontId="14" fillId="2" borderId="0" xfId="2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vertical="top" wrapText="1"/>
    </xf>
    <xf numFmtId="165" fontId="14" fillId="0" borderId="0" xfId="0" applyNumberFormat="1" applyFont="1" applyFill="1" applyBorder="1" applyAlignment="1" applyProtection="1">
      <alignment horizontal="center" vertical="center"/>
    </xf>
    <xf numFmtId="44" fontId="11" fillId="0" borderId="0" xfId="2" applyFont="1" applyBorder="1" applyAlignment="1">
      <alignment horizontal="center" vertical="center"/>
    </xf>
    <xf numFmtId="165" fontId="11" fillId="0" borderId="2" xfId="0" applyNumberFormat="1" applyFont="1" applyFill="1" applyBorder="1" applyAlignment="1" applyProtection="1">
      <alignment horizontal="center" vertical="center"/>
    </xf>
    <xf numFmtId="165" fontId="14" fillId="0" borderId="1" xfId="0" applyNumberFormat="1" applyFont="1" applyFill="1" applyBorder="1" applyAlignment="1" applyProtection="1">
      <alignment vertical="top" wrapText="1"/>
    </xf>
    <xf numFmtId="165" fontId="14" fillId="0" borderId="1" xfId="0" applyNumberFormat="1" applyFont="1" applyFill="1" applyBorder="1" applyAlignment="1" applyProtection="1">
      <alignment horizontal="center" vertical="center"/>
    </xf>
    <xf numFmtId="165" fontId="14" fillId="0" borderId="5" xfId="0" applyNumberFormat="1" applyFont="1" applyFill="1" applyBorder="1" applyAlignment="1" applyProtection="1">
      <alignment vertical="center" wrapText="1"/>
    </xf>
    <xf numFmtId="44" fontId="16" fillId="0" borderId="0" xfId="2" applyFont="1" applyAlignment="1">
      <alignment horizontal="center" vertical="center"/>
    </xf>
    <xf numFmtId="44" fontId="14" fillId="2" borderId="8" xfId="2" applyFont="1" applyFill="1" applyBorder="1" applyAlignment="1">
      <alignment vertical="center"/>
    </xf>
    <xf numFmtId="44" fontId="14" fillId="2" borderId="7" xfId="2" applyFont="1" applyFill="1" applyBorder="1" applyAlignment="1">
      <alignment vertical="center"/>
    </xf>
    <xf numFmtId="44" fontId="16" fillId="0" borderId="0" xfId="2" applyFont="1" applyAlignment="1">
      <alignment horizontal="right" vertical="center"/>
    </xf>
    <xf numFmtId="44" fontId="11" fillId="0" borderId="0" xfId="0" applyNumberFormat="1" applyFont="1"/>
    <xf numFmtId="44" fontId="13" fillId="0" borderId="3" xfId="2" applyFont="1" applyFill="1" applyBorder="1" applyAlignment="1" applyProtection="1">
      <alignment horizontal="center" vertical="center" wrapText="1"/>
      <protection locked="0"/>
    </xf>
    <xf numFmtId="165" fontId="14" fillId="0" borderId="3" xfId="0" applyNumberFormat="1" applyFont="1" applyFill="1" applyBorder="1" applyAlignment="1" applyProtection="1">
      <alignment horizontal="center" vertical="center" wrapText="1"/>
    </xf>
    <xf numFmtId="165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165" fontId="14" fillId="0" borderId="3" xfId="0" quotePrefix="1" applyNumberFormat="1" applyFont="1" applyFill="1" applyBorder="1" applyAlignment="1" applyProtection="1">
      <alignment horizontal="center" vertical="center"/>
    </xf>
    <xf numFmtId="165" fontId="14" fillId="2" borderId="3" xfId="0" quotePrefix="1" applyNumberFormat="1" applyFont="1" applyFill="1" applyBorder="1" applyAlignment="1" applyProtection="1">
      <alignment horizontal="center" vertical="center"/>
    </xf>
    <xf numFmtId="0" fontId="11" fillId="0" borderId="3" xfId="0" applyFont="1" applyBorder="1"/>
    <xf numFmtId="0" fontId="13" fillId="0" borderId="3" xfId="4" applyNumberFormat="1" applyFont="1" applyFill="1" applyBorder="1" applyAlignment="1" applyProtection="1">
      <alignment vertical="top" wrapText="1"/>
    </xf>
    <xf numFmtId="166" fontId="14" fillId="0" borderId="3" xfId="4" applyNumberFormat="1" applyFont="1" applyFill="1" applyBorder="1" applyAlignment="1" applyProtection="1">
      <alignment horizontal="center" vertical="center"/>
    </xf>
    <xf numFmtId="0" fontId="14" fillId="0" borderId="5" xfId="4" applyNumberFormat="1" applyFont="1" applyFill="1" applyBorder="1" applyAlignment="1" applyProtection="1">
      <alignment horizontal="center" vertical="center" wrapText="1"/>
    </xf>
    <xf numFmtId="166" fontId="14" fillId="0" borderId="5" xfId="4" applyNumberFormat="1" applyFont="1" applyFill="1" applyBorder="1" applyAlignment="1" applyProtection="1">
      <alignment horizontal="center" vertical="center"/>
    </xf>
    <xf numFmtId="0" fontId="14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NumberFormat="1" applyFont="1" applyFill="1" applyBorder="1" applyAlignment="1" applyProtection="1">
      <alignment vertical="top" wrapText="1"/>
    </xf>
    <xf numFmtId="0" fontId="14" fillId="0" borderId="1" xfId="4" applyNumberFormat="1" applyFont="1" applyFill="1" applyBorder="1" applyAlignment="1" applyProtection="1">
      <alignment horizontal="center" vertical="center"/>
    </xf>
    <xf numFmtId="166" fontId="14" fillId="0" borderId="1" xfId="4" applyNumberFormat="1" applyFont="1" applyFill="1" applyBorder="1" applyAlignment="1" applyProtection="1">
      <alignment horizontal="center" vertical="center"/>
    </xf>
    <xf numFmtId="44" fontId="14" fillId="0" borderId="1" xfId="2" applyFont="1" applyFill="1" applyBorder="1" applyAlignment="1" applyProtection="1">
      <alignment horizontal="center" vertical="center"/>
    </xf>
    <xf numFmtId="0" fontId="14" fillId="0" borderId="3" xfId="4" applyNumberFormat="1" applyFont="1" applyFill="1" applyBorder="1" applyAlignment="1" applyProtection="1">
      <alignment horizontal="left" vertical="top" wrapText="1"/>
    </xf>
    <xf numFmtId="166" fontId="13" fillId="3" borderId="3" xfId="4" applyNumberFormat="1" applyFont="1" applyFill="1" applyBorder="1" applyAlignment="1" applyProtection="1">
      <alignment horizontal="center" vertical="center"/>
    </xf>
    <xf numFmtId="0" fontId="14" fillId="0" borderId="5" xfId="4" applyNumberFormat="1" applyFont="1" applyFill="1" applyBorder="1" applyAlignment="1" applyProtection="1">
      <alignment horizontal="left" vertical="top" wrapText="1"/>
    </xf>
    <xf numFmtId="165" fontId="13" fillId="0" borderId="1" xfId="0" applyNumberFormat="1" applyFont="1" applyFill="1" applyBorder="1" applyAlignment="1" applyProtection="1">
      <alignment horizontal="left" vertical="top" wrapText="1"/>
    </xf>
    <xf numFmtId="4" fontId="14" fillId="2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 applyProtection="1">
      <alignment horizontal="center" vertical="center"/>
    </xf>
    <xf numFmtId="0" fontId="13" fillId="0" borderId="3" xfId="4" applyNumberFormat="1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5" xfId="0" applyNumberFormat="1" applyFont="1" applyFill="1" applyBorder="1" applyAlignment="1" applyProtection="1">
      <alignment horizontal="center" vertical="center"/>
    </xf>
    <xf numFmtId="44" fontId="14" fillId="0" borderId="3" xfId="2" applyFont="1" applyBorder="1" applyAlignment="1">
      <alignment horizontal="center" vertical="center"/>
    </xf>
    <xf numFmtId="165" fontId="14" fillId="0" borderId="5" xfId="0" quotePrefix="1" applyNumberFormat="1" applyFont="1" applyFill="1" applyBorder="1" applyAlignment="1" applyProtection="1">
      <alignment horizontal="center" vertical="center" wrapText="1"/>
    </xf>
    <xf numFmtId="165" fontId="14" fillId="0" borderId="5" xfId="0" quotePrefix="1" applyNumberFormat="1" applyFont="1" applyFill="1" applyBorder="1" applyAlignment="1" applyProtection="1">
      <alignment vertical="top" wrapText="1"/>
    </xf>
    <xf numFmtId="0" fontId="11" fillId="0" borderId="5" xfId="0" applyFont="1" applyBorder="1" applyAlignment="1">
      <alignment horizontal="center" vertical="center"/>
    </xf>
    <xf numFmtId="165" fontId="16" fillId="3" borderId="6" xfId="0" applyNumberFormat="1" applyFont="1" applyFill="1" applyBorder="1" applyAlignment="1" applyProtection="1">
      <alignment horizontal="center" vertical="center"/>
    </xf>
    <xf numFmtId="0" fontId="16" fillId="0" borderId="3" xfId="0" applyFont="1" applyBorder="1"/>
    <xf numFmtId="0" fontId="14" fillId="0" borderId="0" xfId="4" applyNumberFormat="1" applyFont="1" applyFill="1" applyBorder="1" applyAlignment="1" applyProtection="1">
      <alignment horizontal="center" vertical="center"/>
    </xf>
    <xf numFmtId="44" fontId="14" fillId="0" borderId="0" xfId="2" applyFont="1" applyFill="1" applyBorder="1" applyAlignment="1" applyProtection="1">
      <alignment horizontal="center" vertical="center"/>
    </xf>
    <xf numFmtId="169" fontId="17" fillId="0" borderId="0" xfId="0" applyNumberFormat="1" applyFont="1" applyAlignment="1">
      <alignment horizontal="center"/>
    </xf>
    <xf numFmtId="44" fontId="14" fillId="2" borderId="0" xfId="2" applyFont="1" applyFill="1" applyBorder="1" applyAlignment="1">
      <alignment vertical="center"/>
    </xf>
    <xf numFmtId="165" fontId="14" fillId="2" borderId="0" xfId="0" applyNumberFormat="1" applyFont="1" applyFill="1" applyBorder="1" applyAlignment="1" applyProtection="1">
      <alignment vertical="center" wrapText="1"/>
    </xf>
    <xf numFmtId="44" fontId="14" fillId="2" borderId="9" xfId="2" applyFont="1" applyFill="1" applyBorder="1" applyAlignment="1">
      <alignment vertical="center"/>
    </xf>
    <xf numFmtId="0" fontId="14" fillId="0" borderId="0" xfId="4" applyNumberFormat="1" applyFont="1" applyFill="1" applyBorder="1" applyAlignment="1" applyProtection="1">
      <alignment vertical="top" wrapText="1"/>
    </xf>
    <xf numFmtId="166" fontId="14" fillId="2" borderId="0" xfId="1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170" fontId="14" fillId="0" borderId="0" xfId="10" applyNumberFormat="1" applyFont="1" applyFill="1" applyBorder="1" applyAlignment="1">
      <alignment horizontal="center" vertical="center"/>
    </xf>
    <xf numFmtId="44" fontId="14" fillId="0" borderId="0" xfId="2" applyFont="1" applyFill="1" applyBorder="1" applyAlignment="1">
      <alignment horizontal="center" vertical="center"/>
    </xf>
    <xf numFmtId="9" fontId="14" fillId="0" borderId="0" xfId="10" applyFont="1" applyFill="1" applyBorder="1" applyAlignment="1">
      <alignment horizontal="center" vertical="center"/>
    </xf>
    <xf numFmtId="170" fontId="13" fillId="0" borderId="0" xfId="10" applyNumberFormat="1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/>
    </xf>
    <xf numFmtId="9" fontId="13" fillId="0" borderId="0" xfId="10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 applyProtection="1">
      <alignment horizontal="left" vertical="center"/>
    </xf>
    <xf numFmtId="165" fontId="14" fillId="0" borderId="8" xfId="0" applyNumberFormat="1" applyFont="1" applyFill="1" applyBorder="1" applyAlignment="1" applyProtection="1">
      <alignment horizontal="center" vertical="center"/>
    </xf>
    <xf numFmtId="165" fontId="14" fillId="0" borderId="8" xfId="0" applyNumberFormat="1" applyFont="1" applyFill="1" applyBorder="1" applyAlignment="1" applyProtection="1">
      <alignment horizontal="justify" vertical="top" wrapText="1"/>
    </xf>
    <xf numFmtId="165" fontId="14" fillId="0" borderId="0" xfId="4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justify" vertical="top" wrapText="1"/>
    </xf>
    <xf numFmtId="0" fontId="14" fillId="0" borderId="12" xfId="4" applyNumberFormat="1" applyFont="1" applyFill="1" applyBorder="1" applyAlignment="1" applyProtection="1">
      <alignment horizontal="center" vertical="center" wrapText="1"/>
    </xf>
    <xf numFmtId="0" fontId="14" fillId="0" borderId="12" xfId="4" applyNumberFormat="1" applyFont="1" applyFill="1" applyBorder="1" applyAlignment="1" applyProtection="1">
      <alignment vertical="top" wrapText="1"/>
    </xf>
    <xf numFmtId="0" fontId="14" fillId="0" borderId="12" xfId="4" applyNumberFormat="1" applyFont="1" applyFill="1" applyBorder="1" applyAlignment="1" applyProtection="1">
      <alignment horizontal="center" vertical="center"/>
    </xf>
    <xf numFmtId="166" fontId="14" fillId="0" borderId="12" xfId="4" applyNumberFormat="1" applyFont="1" applyFill="1" applyBorder="1" applyAlignment="1" applyProtection="1">
      <alignment horizontal="center" vertical="center"/>
    </xf>
    <xf numFmtId="44" fontId="14" fillId="0" borderId="12" xfId="2" applyFont="1" applyFill="1" applyBorder="1" applyAlignment="1" applyProtection="1">
      <alignment horizontal="center" vertical="center"/>
    </xf>
    <xf numFmtId="0" fontId="11" fillId="0" borderId="0" xfId="0" applyFont="1" applyBorder="1"/>
    <xf numFmtId="0" fontId="14" fillId="0" borderId="11" xfId="4" applyNumberFormat="1" applyFont="1" applyFill="1" applyBorder="1" applyAlignment="1" applyProtection="1">
      <alignment horizontal="center" vertical="center" wrapText="1"/>
    </xf>
    <xf numFmtId="0" fontId="14" fillId="0" borderId="12" xfId="4" applyNumberFormat="1" applyFont="1" applyFill="1" applyBorder="1" applyAlignment="1" applyProtection="1">
      <alignment horizontal="left" vertical="top" wrapText="1"/>
    </xf>
    <xf numFmtId="166" fontId="13" fillId="3" borderId="12" xfId="4" applyNumberFormat="1" applyFont="1" applyFill="1" applyBorder="1" applyAlignment="1" applyProtection="1">
      <alignment horizontal="center" vertical="center"/>
    </xf>
    <xf numFmtId="165" fontId="14" fillId="0" borderId="12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4" fontId="13" fillId="0" borderId="0" xfId="0" applyNumberFormat="1" applyFont="1" applyFill="1" applyBorder="1" applyAlignment="1">
      <alignment horizontal="center" vertical="center"/>
    </xf>
    <xf numFmtId="165" fontId="13" fillId="0" borderId="10" xfId="11" applyNumberFormat="1" applyFont="1" applyFill="1" applyBorder="1" applyAlignment="1" applyProtection="1">
      <alignment horizontal="center"/>
    </xf>
    <xf numFmtId="0" fontId="14" fillId="0" borderId="0" xfId="0" applyFont="1" applyFill="1"/>
    <xf numFmtId="165" fontId="13" fillId="0" borderId="0" xfId="11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right"/>
    </xf>
    <xf numFmtId="44" fontId="16" fillId="0" borderId="0" xfId="2" applyFont="1"/>
    <xf numFmtId="44" fontId="14" fillId="2" borderId="5" xfId="2" applyFont="1" applyFill="1" applyBorder="1" applyAlignment="1">
      <alignment horizontal="center" vertical="center"/>
    </xf>
    <xf numFmtId="165" fontId="18" fillId="0" borderId="0" xfId="11" applyNumberFormat="1" applyFont="1" applyFill="1" applyBorder="1" applyAlignment="1" applyProtection="1"/>
    <xf numFmtId="165" fontId="18" fillId="0" borderId="13" xfId="11" applyNumberFormat="1" applyFont="1" applyFill="1" applyBorder="1" applyAlignment="1" applyProtection="1"/>
    <xf numFmtId="165" fontId="18" fillId="0" borderId="0" xfId="11" quotePrefix="1" applyNumberFormat="1" applyFont="1" applyFill="1" applyBorder="1" applyAlignment="1" applyProtection="1"/>
    <xf numFmtId="165" fontId="18" fillId="0" borderId="8" xfId="11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>
      <alignment horizontal="left" vertical="top" wrapText="1"/>
    </xf>
    <xf numFmtId="165" fontId="18" fillId="0" borderId="13" xfId="11" applyNumberFormat="1" applyFont="1" applyFill="1" applyBorder="1" applyAlignment="1" applyProtection="1">
      <alignment horizontal="center"/>
    </xf>
    <xf numFmtId="165" fontId="18" fillId="0" borderId="0" xfId="11" quotePrefix="1" applyNumberFormat="1" applyFont="1" applyFill="1" applyBorder="1" applyAlignment="1" applyProtection="1">
      <alignment horizontal="center"/>
    </xf>
    <xf numFmtId="165" fontId="18" fillId="0" borderId="0" xfId="11" applyNumberFormat="1" applyFont="1" applyFill="1" applyBorder="1" applyAlignment="1" applyProtection="1">
      <alignment horizontal="center"/>
    </xf>
    <xf numFmtId="165" fontId="18" fillId="0" borderId="13" xfId="11" quotePrefix="1" applyNumberFormat="1" applyFont="1" applyFill="1" applyBorder="1" applyAlignment="1" applyProtection="1">
      <alignment horizontal="center"/>
    </xf>
    <xf numFmtId="165" fontId="18" fillId="0" borderId="7" xfId="11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justify" vertical="top" wrapText="1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44" fontId="13" fillId="0" borderId="1" xfId="2" applyFont="1" applyFill="1" applyBorder="1" applyAlignment="1" applyProtection="1">
      <alignment horizontal="center" vertical="center" wrapText="1"/>
      <protection locked="0"/>
    </xf>
    <xf numFmtId="44" fontId="13" fillId="0" borderId="1" xfId="2" applyFont="1" applyFill="1" applyBorder="1" applyAlignment="1" applyProtection="1">
      <alignment horizontal="center" vertical="center"/>
      <protection locked="0"/>
    </xf>
    <xf numFmtId="44" fontId="13" fillId="0" borderId="3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/>
    </xf>
  </cellXfs>
  <cellStyles count="12">
    <cellStyle name="Euro" xfId="5"/>
    <cellStyle name="Millares" xfId="1" builtinId="3"/>
    <cellStyle name="Millares 2" xfId="6"/>
    <cellStyle name="Millares 3" xfId="7"/>
    <cellStyle name="Moneda" xfId="2" builtinId="4"/>
    <cellStyle name="Moneda 2" xfId="3"/>
    <cellStyle name="Moneda 3" xfId="8"/>
    <cellStyle name="Normal" xfId="0" builtinId="0"/>
    <cellStyle name="Normal 2" xfId="4"/>
    <cellStyle name="Normal 3" xfId="9"/>
    <cellStyle name="Normal_forma e-7 atla - vta. bravo al 06-08-02" xfId="11"/>
    <cellStyle name="Porcentual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0</xdr:rowOff>
    </xdr:from>
    <xdr:to>
      <xdr:col>1</xdr:col>
      <xdr:colOff>1700892</xdr:colOff>
      <xdr:row>8</xdr:row>
      <xdr:rowOff>7202</xdr:rowOff>
    </xdr:to>
    <xdr:pic>
      <xdr:nvPicPr>
        <xdr:cNvPr id="3" name="3 Imagen" descr="SC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0"/>
          <a:ext cx="2204356" cy="1599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rmas.imt.mx/NORMATIVA/f%20CTR/a%20Carreteras/1%20Conceptos%20de%20Obra/08%20Obras%20Marginales/N-CTR-CAR-1-08-002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view="pageBreakPreview" topLeftCell="A248" zoomScale="70" zoomScaleNormal="70" zoomScaleSheetLayoutView="70" workbookViewId="0">
      <selection activeCell="E238" sqref="E238:F252"/>
    </sheetView>
  </sheetViews>
  <sheetFormatPr baseColWidth="10" defaultRowHeight="15"/>
  <cols>
    <col min="1" max="1" width="8.5703125" style="13" bestFit="1" customWidth="1"/>
    <col min="2" max="2" width="30.5703125" style="13" bestFit="1" customWidth="1"/>
    <col min="3" max="3" width="90" style="13" customWidth="1"/>
    <col min="4" max="4" width="16.42578125" style="13" customWidth="1"/>
    <col min="5" max="5" width="17.7109375" style="17" customWidth="1"/>
    <col min="6" max="6" width="20.28515625" style="13" bestFit="1" customWidth="1"/>
    <col min="7" max="7" width="64.42578125" customWidth="1"/>
    <col min="8" max="8" width="28.28515625" customWidth="1"/>
  </cols>
  <sheetData>
    <row r="1" spans="1:8" ht="15.75">
      <c r="A1" s="187" t="s">
        <v>114</v>
      </c>
      <c r="B1" s="187"/>
      <c r="C1" s="187"/>
      <c r="D1" s="187"/>
      <c r="E1" s="187"/>
      <c r="F1" s="187"/>
      <c r="G1" s="187"/>
      <c r="H1" s="187"/>
    </row>
    <row r="2" spans="1:8" ht="15.75">
      <c r="A2" s="187" t="s">
        <v>115</v>
      </c>
      <c r="B2" s="187"/>
      <c r="C2" s="187"/>
      <c r="D2" s="187"/>
      <c r="E2" s="187"/>
      <c r="F2" s="187"/>
      <c r="G2" s="187"/>
      <c r="H2" s="187"/>
    </row>
    <row r="3" spans="1:8" ht="15.75">
      <c r="A3" s="187" t="s">
        <v>116</v>
      </c>
      <c r="B3" s="187"/>
      <c r="C3" s="187"/>
      <c r="D3" s="187"/>
      <c r="E3" s="187"/>
      <c r="F3" s="187"/>
      <c r="G3" s="187"/>
      <c r="H3" s="187"/>
    </row>
    <row r="4" spans="1:8" ht="15.75">
      <c r="A4" s="12"/>
      <c r="B4" s="12"/>
      <c r="C4" s="188"/>
      <c r="D4" s="188"/>
      <c r="E4" s="188"/>
      <c r="F4" s="14"/>
      <c r="G4" s="2"/>
      <c r="H4" s="3"/>
    </row>
    <row r="5" spans="1:8">
      <c r="A5" s="186" t="s">
        <v>0</v>
      </c>
      <c r="B5" s="186"/>
      <c r="C5" s="186"/>
      <c r="D5" s="186"/>
      <c r="E5" s="186"/>
      <c r="F5" s="186"/>
      <c r="G5" s="186"/>
      <c r="H5" s="186"/>
    </row>
    <row r="6" spans="1:8">
      <c r="A6" s="12"/>
      <c r="B6" s="12"/>
      <c r="C6" s="19"/>
      <c r="D6" s="18"/>
      <c r="E6" s="9"/>
      <c r="F6" s="15"/>
      <c r="G6" s="186" t="s">
        <v>163</v>
      </c>
      <c r="H6" s="186"/>
    </row>
    <row r="7" spans="1:8" ht="15.75">
      <c r="A7" s="12"/>
      <c r="B7" s="12"/>
      <c r="C7" s="172"/>
      <c r="D7" s="172"/>
      <c r="E7" s="173"/>
      <c r="F7" s="173"/>
      <c r="G7" s="4"/>
      <c r="H7" s="3"/>
    </row>
    <row r="8" spans="1:8">
      <c r="A8" s="12"/>
      <c r="B8" s="12"/>
      <c r="C8" s="20"/>
      <c r="D8" s="174" t="s">
        <v>191</v>
      </c>
      <c r="E8" s="174"/>
      <c r="F8" s="174"/>
      <c r="G8" s="174"/>
      <c r="H8" s="174"/>
    </row>
    <row r="9" spans="1:8">
      <c r="A9" s="12"/>
      <c r="B9" s="12"/>
      <c r="C9" s="21"/>
      <c r="D9" s="174"/>
      <c r="E9" s="174"/>
      <c r="F9" s="174"/>
      <c r="G9" s="174"/>
      <c r="H9" s="174"/>
    </row>
    <row r="10" spans="1:8">
      <c r="A10" s="12"/>
      <c r="B10" s="23" t="s">
        <v>1</v>
      </c>
      <c r="C10" s="22" t="s">
        <v>2</v>
      </c>
      <c r="D10" s="174"/>
      <c r="E10" s="174"/>
      <c r="F10" s="174"/>
      <c r="G10" s="174"/>
      <c r="H10" s="174"/>
    </row>
    <row r="11" spans="1:8">
      <c r="A11" s="12"/>
      <c r="B11" s="23" t="s">
        <v>3</v>
      </c>
      <c r="C11" s="22" t="s">
        <v>4</v>
      </c>
      <c r="D11" s="174"/>
      <c r="E11" s="174"/>
      <c r="F11" s="174"/>
      <c r="G11" s="174"/>
      <c r="H11" s="174"/>
    </row>
    <row r="12" spans="1:8">
      <c r="A12" s="12"/>
      <c r="B12" s="23" t="s">
        <v>5</v>
      </c>
      <c r="C12" s="22" t="s">
        <v>6</v>
      </c>
      <c r="D12" s="5"/>
      <c r="E12" s="10"/>
      <c r="F12" s="5"/>
      <c r="G12" s="5"/>
      <c r="H12" s="5"/>
    </row>
    <row r="13" spans="1:8" ht="15.75">
      <c r="A13" s="12"/>
      <c r="B13" s="23" t="s">
        <v>7</v>
      </c>
      <c r="C13" s="22" t="s">
        <v>192</v>
      </c>
      <c r="D13" s="12"/>
      <c r="E13" s="16"/>
      <c r="F13" s="12"/>
      <c r="G13" s="1"/>
      <c r="H13" s="6"/>
    </row>
    <row r="15" spans="1:8" ht="15" customHeight="1">
      <c r="A15" s="175" t="s">
        <v>8</v>
      </c>
      <c r="B15" s="177" t="s">
        <v>9</v>
      </c>
      <c r="C15" s="175" t="s">
        <v>10</v>
      </c>
      <c r="D15" s="179" t="s">
        <v>11</v>
      </c>
      <c r="E15" s="181" t="s">
        <v>12</v>
      </c>
      <c r="F15" s="183" t="s">
        <v>13</v>
      </c>
      <c r="G15" s="183"/>
      <c r="H15" s="184" t="s">
        <v>14</v>
      </c>
    </row>
    <row r="16" spans="1:8" ht="15" customHeight="1">
      <c r="A16" s="176"/>
      <c r="B16" s="178"/>
      <c r="C16" s="176"/>
      <c r="D16" s="180"/>
      <c r="E16" s="182"/>
      <c r="F16" s="91" t="s">
        <v>15</v>
      </c>
      <c r="G16" s="91" t="s">
        <v>16</v>
      </c>
      <c r="H16" s="185"/>
    </row>
    <row r="17" spans="1:8">
      <c r="A17" s="24" t="s">
        <v>17</v>
      </c>
      <c r="B17" s="24"/>
      <c r="C17" s="25" t="s">
        <v>18</v>
      </c>
      <c r="D17" s="24"/>
      <c r="E17" s="26"/>
      <c r="F17" s="27"/>
      <c r="G17" s="27"/>
      <c r="H17" s="28" t="s">
        <v>17</v>
      </c>
    </row>
    <row r="18" spans="1:8" ht="38.25">
      <c r="A18" s="24">
        <f>IF((E18&gt;0),+MAX(A6:A17)+1,"")</f>
        <v>1</v>
      </c>
      <c r="B18" s="108" t="s">
        <v>19</v>
      </c>
      <c r="C18" s="29" t="s">
        <v>110</v>
      </c>
      <c r="D18" s="24" t="s">
        <v>20</v>
      </c>
      <c r="E18" s="30">
        <v>18</v>
      </c>
      <c r="F18" s="27"/>
      <c r="G18" s="27"/>
      <c r="H18" s="28">
        <f>IF(E18&gt;0,E18*F18,"")</f>
        <v>0</v>
      </c>
    </row>
    <row r="19" spans="1:8">
      <c r="A19" s="24" t="str">
        <f t="shared" ref="A19:A31" si="0">IF((E19&gt;0),+MAX(A7:A18)+1,"")</f>
        <v/>
      </c>
      <c r="B19" s="24"/>
      <c r="C19" s="31"/>
      <c r="D19" s="24"/>
      <c r="E19" s="30"/>
      <c r="F19" s="32"/>
      <c r="G19" s="32"/>
      <c r="H19" s="28" t="str">
        <f t="shared" ref="H19:H61" si="1">IF(E19&gt;0,E19*F19,"")</f>
        <v/>
      </c>
    </row>
    <row r="20" spans="1:8">
      <c r="A20" s="24" t="str">
        <f t="shared" si="0"/>
        <v/>
      </c>
      <c r="B20" s="33"/>
      <c r="C20" s="25" t="s">
        <v>21</v>
      </c>
      <c r="D20" s="33"/>
      <c r="E20" s="26"/>
      <c r="F20" s="34"/>
      <c r="G20" s="34"/>
      <c r="H20" s="28" t="str">
        <f t="shared" si="1"/>
        <v/>
      </c>
    </row>
    <row r="21" spans="1:8">
      <c r="A21" s="24" t="str">
        <f t="shared" si="0"/>
        <v/>
      </c>
      <c r="B21" s="33"/>
      <c r="C21" s="25"/>
      <c r="D21" s="33"/>
      <c r="E21" s="26"/>
      <c r="F21" s="34"/>
      <c r="G21" s="34"/>
      <c r="H21" s="28" t="str">
        <f t="shared" si="1"/>
        <v/>
      </c>
    </row>
    <row r="22" spans="1:8">
      <c r="A22" s="24">
        <f t="shared" si="0"/>
        <v>2</v>
      </c>
      <c r="B22" s="92" t="s">
        <v>22</v>
      </c>
      <c r="C22" s="35" t="s">
        <v>213</v>
      </c>
      <c r="D22" s="33" t="s">
        <v>23</v>
      </c>
      <c r="E22" s="26">
        <v>37</v>
      </c>
      <c r="F22" s="34"/>
      <c r="G22" s="34"/>
      <c r="H22" s="28">
        <f t="shared" si="1"/>
        <v>0</v>
      </c>
    </row>
    <row r="23" spans="1:8">
      <c r="A23" s="24">
        <f t="shared" si="0"/>
        <v>3</v>
      </c>
      <c r="B23" s="92" t="s">
        <v>24</v>
      </c>
      <c r="C23" s="36" t="s">
        <v>212</v>
      </c>
      <c r="D23" s="33" t="s">
        <v>25</v>
      </c>
      <c r="E23" s="26">
        <v>65408</v>
      </c>
      <c r="F23" s="34"/>
      <c r="G23" s="34"/>
      <c r="H23" s="28">
        <f t="shared" si="1"/>
        <v>0</v>
      </c>
    </row>
    <row r="24" spans="1:8">
      <c r="A24" s="24" t="str">
        <f t="shared" si="0"/>
        <v/>
      </c>
      <c r="B24" s="92"/>
      <c r="C24" s="36"/>
      <c r="D24" s="33"/>
      <c r="E24" s="26"/>
      <c r="F24" s="34"/>
      <c r="G24" s="34"/>
      <c r="H24" s="28" t="str">
        <f t="shared" si="1"/>
        <v/>
      </c>
    </row>
    <row r="25" spans="1:8" ht="25.5">
      <c r="A25" s="24">
        <f t="shared" si="0"/>
        <v>4</v>
      </c>
      <c r="B25" s="92" t="s">
        <v>26</v>
      </c>
      <c r="C25" s="36" t="s">
        <v>166</v>
      </c>
      <c r="D25" s="33" t="s">
        <v>25</v>
      </c>
      <c r="E25" s="30">
        <v>176028</v>
      </c>
      <c r="F25" s="34"/>
      <c r="G25" s="34"/>
      <c r="H25" s="28">
        <f t="shared" si="1"/>
        <v>0</v>
      </c>
    </row>
    <row r="26" spans="1:8" ht="25.5">
      <c r="A26" s="24">
        <f t="shared" si="0"/>
        <v>5</v>
      </c>
      <c r="B26" s="92" t="s">
        <v>26</v>
      </c>
      <c r="C26" s="36" t="s">
        <v>167</v>
      </c>
      <c r="D26" s="33" t="s">
        <v>25</v>
      </c>
      <c r="E26" s="30">
        <v>179764</v>
      </c>
      <c r="F26" s="34"/>
      <c r="G26" s="34"/>
      <c r="H26" s="28">
        <f t="shared" si="1"/>
        <v>0</v>
      </c>
    </row>
    <row r="27" spans="1:8">
      <c r="A27" s="24" t="str">
        <f t="shared" si="0"/>
        <v/>
      </c>
      <c r="B27" s="93"/>
      <c r="C27" s="35"/>
      <c r="D27" s="24"/>
      <c r="E27" s="26"/>
      <c r="F27" s="27"/>
      <c r="G27" s="27"/>
      <c r="H27" s="28" t="str">
        <f t="shared" si="1"/>
        <v/>
      </c>
    </row>
    <row r="28" spans="1:8" ht="25.5">
      <c r="A28" s="24">
        <f t="shared" si="0"/>
        <v>6</v>
      </c>
      <c r="B28" s="93" t="s">
        <v>27</v>
      </c>
      <c r="C28" s="35" t="s">
        <v>211</v>
      </c>
      <c r="D28" s="24" t="s">
        <v>25</v>
      </c>
      <c r="E28" s="30">
        <v>10500</v>
      </c>
      <c r="F28" s="27"/>
      <c r="G28" s="27"/>
      <c r="H28" s="28">
        <f t="shared" si="1"/>
        <v>0</v>
      </c>
    </row>
    <row r="29" spans="1:8">
      <c r="A29" s="24" t="str">
        <f t="shared" si="0"/>
        <v/>
      </c>
      <c r="B29" s="92"/>
      <c r="C29" s="36"/>
      <c r="D29" s="33"/>
      <c r="E29" s="26"/>
      <c r="F29" s="34"/>
      <c r="G29" s="34"/>
      <c r="H29" s="28" t="str">
        <f t="shared" si="1"/>
        <v/>
      </c>
    </row>
    <row r="30" spans="1:8" ht="25.5">
      <c r="A30" s="24">
        <f t="shared" si="0"/>
        <v>7</v>
      </c>
      <c r="B30" s="33" t="s">
        <v>28</v>
      </c>
      <c r="C30" s="36" t="s">
        <v>168</v>
      </c>
      <c r="D30" s="33" t="s">
        <v>25</v>
      </c>
      <c r="E30" s="30">
        <v>152429</v>
      </c>
      <c r="F30" s="34"/>
      <c r="G30" s="34"/>
      <c r="H30" s="28">
        <f t="shared" si="1"/>
        <v>0</v>
      </c>
    </row>
    <row r="31" spans="1:8" ht="25.5">
      <c r="A31" s="24">
        <f t="shared" si="0"/>
        <v>8</v>
      </c>
      <c r="B31" s="33" t="s">
        <v>28</v>
      </c>
      <c r="C31" s="36" t="s">
        <v>182</v>
      </c>
      <c r="D31" s="33" t="s">
        <v>25</v>
      </c>
      <c r="E31" s="30">
        <v>60337</v>
      </c>
      <c r="F31" s="34"/>
      <c r="G31" s="34"/>
      <c r="H31" s="28">
        <f t="shared" si="1"/>
        <v>0</v>
      </c>
    </row>
    <row r="32" spans="1:8" ht="38.25">
      <c r="A32" s="24">
        <f>IF((E32&gt;0),+MAX(A19:A30)+1,"")</f>
        <v>8</v>
      </c>
      <c r="B32" s="33" t="s">
        <v>28</v>
      </c>
      <c r="C32" s="36" t="s">
        <v>210</v>
      </c>
      <c r="D32" s="33" t="s">
        <v>25</v>
      </c>
      <c r="E32" s="30">
        <v>251996</v>
      </c>
      <c r="F32" s="34"/>
      <c r="G32" s="34"/>
      <c r="H32" s="28">
        <f t="shared" ref="H32" si="2">IF(E32&gt;0,E32*F32,"")</f>
        <v>0</v>
      </c>
    </row>
    <row r="33" spans="1:11" ht="38.25">
      <c r="A33" s="24">
        <f>IF((E33&gt;0),+MAX(A20:A31)+1,"")</f>
        <v>9</v>
      </c>
      <c r="B33" s="33" t="s">
        <v>28</v>
      </c>
      <c r="C33" s="36" t="s">
        <v>209</v>
      </c>
      <c r="D33" s="33" t="s">
        <v>25</v>
      </c>
      <c r="E33" s="30">
        <v>126277</v>
      </c>
      <c r="F33" s="34"/>
      <c r="G33" s="34"/>
      <c r="H33" s="28">
        <f t="shared" si="1"/>
        <v>0</v>
      </c>
    </row>
    <row r="34" spans="1:11" ht="38.25">
      <c r="A34" s="24">
        <f t="shared" ref="A34:A41" si="3">IF((E34&gt;0),+MAX(A21:A33)+1,"")</f>
        <v>10</v>
      </c>
      <c r="B34" s="33" t="s">
        <v>28</v>
      </c>
      <c r="C34" s="36" t="s">
        <v>184</v>
      </c>
      <c r="D34" s="33" t="s">
        <v>25</v>
      </c>
      <c r="E34" s="30">
        <v>74550</v>
      </c>
      <c r="F34" s="34"/>
      <c r="G34" s="34"/>
      <c r="H34" s="28">
        <f t="shared" si="1"/>
        <v>0</v>
      </c>
    </row>
    <row r="35" spans="1:11">
      <c r="A35" s="24" t="str">
        <f t="shared" si="3"/>
        <v/>
      </c>
      <c r="B35" s="33"/>
      <c r="C35" s="36"/>
      <c r="D35" s="33"/>
      <c r="E35" s="30"/>
      <c r="F35" s="34"/>
      <c r="G35" s="34"/>
      <c r="H35" s="28" t="str">
        <f t="shared" si="1"/>
        <v/>
      </c>
    </row>
    <row r="36" spans="1:11">
      <c r="A36" s="24">
        <f t="shared" si="3"/>
        <v>11</v>
      </c>
      <c r="B36" s="33" t="s">
        <v>28</v>
      </c>
      <c r="C36" s="36" t="s">
        <v>215</v>
      </c>
      <c r="D36" s="24" t="s">
        <v>25</v>
      </c>
      <c r="E36" s="30">
        <v>45</v>
      </c>
      <c r="F36" s="27"/>
      <c r="G36" s="27"/>
      <c r="H36" s="28">
        <f t="shared" si="1"/>
        <v>0</v>
      </c>
    </row>
    <row r="37" spans="1:11">
      <c r="A37" s="24">
        <f t="shared" si="3"/>
        <v>12</v>
      </c>
      <c r="B37" s="108" t="s">
        <v>113</v>
      </c>
      <c r="C37" s="29" t="s">
        <v>214</v>
      </c>
      <c r="D37" s="24" t="s">
        <v>25</v>
      </c>
      <c r="E37" s="30">
        <v>65408</v>
      </c>
      <c r="F37" s="27"/>
      <c r="G37" s="27"/>
      <c r="H37" s="28">
        <f t="shared" si="1"/>
        <v>0</v>
      </c>
    </row>
    <row r="38" spans="1:11">
      <c r="A38" s="24" t="str">
        <f t="shared" si="3"/>
        <v/>
      </c>
      <c r="B38" s="24"/>
      <c r="C38" s="29"/>
      <c r="D38" s="24"/>
      <c r="E38" s="26"/>
      <c r="F38" s="27"/>
      <c r="G38" s="27"/>
      <c r="H38" s="28" t="str">
        <f t="shared" si="1"/>
        <v/>
      </c>
    </row>
    <row r="39" spans="1:11">
      <c r="A39" s="24" t="str">
        <f t="shared" si="3"/>
        <v/>
      </c>
      <c r="B39" s="24"/>
      <c r="C39" s="25" t="s">
        <v>29</v>
      </c>
      <c r="D39" s="24"/>
      <c r="E39" s="26"/>
      <c r="F39" s="27"/>
      <c r="G39" s="27"/>
      <c r="H39" s="28" t="str">
        <f t="shared" si="1"/>
        <v/>
      </c>
    </row>
    <row r="40" spans="1:11">
      <c r="A40" s="24" t="str">
        <f t="shared" si="3"/>
        <v/>
      </c>
      <c r="B40" s="24"/>
      <c r="C40" s="29"/>
      <c r="D40" s="24"/>
      <c r="E40" s="26"/>
      <c r="F40" s="27"/>
      <c r="G40" s="27"/>
      <c r="H40" s="28" t="str">
        <f t="shared" si="1"/>
        <v/>
      </c>
    </row>
    <row r="41" spans="1:11" s="11" customFormat="1">
      <c r="A41" s="24">
        <f t="shared" si="3"/>
        <v>13</v>
      </c>
      <c r="B41" s="24" t="s">
        <v>30</v>
      </c>
      <c r="C41" s="29" t="s">
        <v>216</v>
      </c>
      <c r="D41" s="24" t="s">
        <v>31</v>
      </c>
      <c r="E41" s="30">
        <v>207</v>
      </c>
      <c r="F41" s="27"/>
      <c r="G41" s="27"/>
      <c r="H41" s="28">
        <f t="shared" si="1"/>
        <v>0</v>
      </c>
      <c r="K41"/>
    </row>
    <row r="42" spans="1:11" s="11" customFormat="1">
      <c r="A42" s="24">
        <f t="shared" ref="A42" si="4">IF((E42&gt;0),+MAX(A29:A41)+1,"")</f>
        <v>14</v>
      </c>
      <c r="B42" s="24" t="s">
        <v>30</v>
      </c>
      <c r="C42" s="29" t="s">
        <v>250</v>
      </c>
      <c r="D42" s="24" t="s">
        <v>31</v>
      </c>
      <c r="E42" s="30">
        <v>44</v>
      </c>
      <c r="F42" s="27"/>
      <c r="G42" s="27"/>
      <c r="H42" s="28">
        <f t="shared" ref="H42" si="5">IF(E42&gt;0,E42*F42,"")</f>
        <v>0</v>
      </c>
      <c r="K42"/>
    </row>
    <row r="43" spans="1:11" s="11" customFormat="1">
      <c r="A43" s="24">
        <f>IF((E43&gt;0),+MAX(A29:A41)+1,"")</f>
        <v>14</v>
      </c>
      <c r="B43" s="24" t="s">
        <v>252</v>
      </c>
      <c r="C43" s="29" t="s">
        <v>251</v>
      </c>
      <c r="D43" s="24" t="s">
        <v>31</v>
      </c>
      <c r="E43" s="30">
        <v>132</v>
      </c>
      <c r="F43" s="27"/>
      <c r="G43" s="39"/>
      <c r="H43" s="28">
        <f t="shared" si="1"/>
        <v>0</v>
      </c>
      <c r="K43"/>
    </row>
    <row r="44" spans="1:11" s="11" customFormat="1">
      <c r="A44" s="24"/>
      <c r="B44" s="37"/>
      <c r="C44" s="31"/>
      <c r="D44" s="37"/>
      <c r="E44" s="38"/>
      <c r="F44" s="39"/>
      <c r="G44" s="39"/>
      <c r="H44" s="28"/>
    </row>
    <row r="45" spans="1:11" s="11" customFormat="1" ht="27.75" customHeight="1">
      <c r="A45" s="24">
        <f>IF((E45&gt;0),+MAX(A30:A43)+1,"")</f>
        <v>15</v>
      </c>
      <c r="B45" s="24" t="s">
        <v>32</v>
      </c>
      <c r="C45" s="29" t="s">
        <v>217</v>
      </c>
      <c r="D45" s="24" t="s">
        <v>25</v>
      </c>
      <c r="E45" s="30">
        <v>8964</v>
      </c>
      <c r="F45" s="27"/>
      <c r="G45" s="27"/>
      <c r="H45" s="28">
        <f t="shared" si="1"/>
        <v>0</v>
      </c>
      <c r="K45"/>
    </row>
    <row r="46" spans="1:11" s="11" customFormat="1">
      <c r="A46" s="24">
        <f>IF((E46&gt;0),+MAX(A31:A45)+1,"")</f>
        <v>16</v>
      </c>
      <c r="B46" s="24" t="s">
        <v>33</v>
      </c>
      <c r="C46" s="29" t="s">
        <v>218</v>
      </c>
      <c r="D46" s="24" t="s">
        <v>25</v>
      </c>
      <c r="E46" s="30">
        <v>1100</v>
      </c>
      <c r="F46" s="27"/>
      <c r="G46" s="27"/>
      <c r="H46" s="28">
        <f t="shared" si="1"/>
        <v>0</v>
      </c>
      <c r="K46"/>
    </row>
    <row r="47" spans="1:11" s="11" customFormat="1">
      <c r="A47" s="24" t="str">
        <f t="shared" ref="A47:A55" si="6">IF((E47&gt;0),+MAX(A33:A46)+1,"")</f>
        <v/>
      </c>
      <c r="B47" s="93"/>
      <c r="C47" s="29"/>
      <c r="D47" s="24"/>
      <c r="E47" s="30"/>
      <c r="F47" s="27"/>
      <c r="G47" s="27"/>
      <c r="H47" s="28" t="str">
        <f t="shared" si="1"/>
        <v/>
      </c>
    </row>
    <row r="48" spans="1:11" s="11" customFormat="1">
      <c r="A48" s="24">
        <f t="shared" si="6"/>
        <v>17</v>
      </c>
      <c r="B48" s="94" t="s">
        <v>36</v>
      </c>
      <c r="C48" s="40" t="s">
        <v>219</v>
      </c>
      <c r="D48" s="41" t="s">
        <v>65</v>
      </c>
      <c r="E48" s="42">
        <v>47440</v>
      </c>
      <c r="F48" s="43"/>
      <c r="G48" s="27"/>
      <c r="H48" s="28">
        <f t="shared" si="1"/>
        <v>0</v>
      </c>
      <c r="K48"/>
    </row>
    <row r="49" spans="1:12" s="11" customFormat="1">
      <c r="A49" s="24">
        <f t="shared" si="6"/>
        <v>18</v>
      </c>
      <c r="B49" s="93" t="s">
        <v>34</v>
      </c>
      <c r="C49" s="29" t="s">
        <v>220</v>
      </c>
      <c r="D49" s="24" t="s">
        <v>25</v>
      </c>
      <c r="E49" s="30">
        <v>785</v>
      </c>
      <c r="F49" s="27"/>
      <c r="G49" s="27"/>
      <c r="H49" s="28">
        <f t="shared" si="1"/>
        <v>0</v>
      </c>
      <c r="K49"/>
    </row>
    <row r="50" spans="1:12" s="11" customFormat="1">
      <c r="A50" s="24" t="str">
        <f t="shared" si="6"/>
        <v/>
      </c>
      <c r="B50" s="24"/>
      <c r="C50" s="29"/>
      <c r="D50" s="24"/>
      <c r="E50" s="30"/>
      <c r="F50" s="27"/>
      <c r="G50" s="27"/>
      <c r="H50" s="28" t="str">
        <f t="shared" si="1"/>
        <v/>
      </c>
    </row>
    <row r="51" spans="1:12" s="11" customFormat="1">
      <c r="A51" s="24">
        <f t="shared" si="6"/>
        <v>19</v>
      </c>
      <c r="B51" s="93" t="s">
        <v>34</v>
      </c>
      <c r="C51" s="29" t="s">
        <v>221</v>
      </c>
      <c r="D51" s="24" t="s">
        <v>25</v>
      </c>
      <c r="E51" s="30">
        <v>5865</v>
      </c>
      <c r="F51" s="27"/>
      <c r="G51" s="27"/>
      <c r="H51" s="28">
        <f t="shared" si="1"/>
        <v>0</v>
      </c>
      <c r="K51"/>
    </row>
    <row r="52" spans="1:12" s="11" customFormat="1">
      <c r="A52" s="24" t="str">
        <f t="shared" si="6"/>
        <v/>
      </c>
      <c r="B52" s="93"/>
      <c r="C52" s="29"/>
      <c r="D52" s="24"/>
      <c r="E52" s="26"/>
      <c r="F52" s="27"/>
      <c r="G52" s="27"/>
      <c r="H52" s="28" t="str">
        <f t="shared" si="1"/>
        <v/>
      </c>
    </row>
    <row r="53" spans="1:12" s="11" customFormat="1">
      <c r="A53" s="24">
        <f t="shared" si="6"/>
        <v>20</v>
      </c>
      <c r="B53" s="24" t="s">
        <v>35</v>
      </c>
      <c r="C53" s="29" t="s">
        <v>222</v>
      </c>
      <c r="D53" s="24" t="s">
        <v>25</v>
      </c>
      <c r="E53" s="30">
        <v>272</v>
      </c>
      <c r="F53" s="27"/>
      <c r="G53" s="27"/>
      <c r="H53" s="28">
        <f t="shared" si="1"/>
        <v>0</v>
      </c>
      <c r="K53"/>
    </row>
    <row r="54" spans="1:12">
      <c r="A54" s="24" t="str">
        <f t="shared" si="6"/>
        <v/>
      </c>
      <c r="B54" s="33"/>
      <c r="C54" s="51"/>
      <c r="D54" s="52"/>
      <c r="E54" s="53"/>
      <c r="F54" s="54"/>
      <c r="G54" s="54"/>
      <c r="H54" s="28" t="str">
        <f t="shared" si="1"/>
        <v/>
      </c>
    </row>
    <row r="55" spans="1:12">
      <c r="A55" s="24" t="str">
        <f t="shared" si="6"/>
        <v/>
      </c>
      <c r="B55" s="33"/>
      <c r="C55" s="51" t="s">
        <v>39</v>
      </c>
      <c r="D55" s="52"/>
      <c r="E55" s="53"/>
      <c r="F55" s="54"/>
      <c r="G55" s="54"/>
      <c r="H55" s="28" t="str">
        <f t="shared" si="1"/>
        <v/>
      </c>
    </row>
    <row r="56" spans="1:12">
      <c r="A56" s="24">
        <f>IF((E56&gt;0),+MAX(A43:A55)+1,"")</f>
        <v>21</v>
      </c>
      <c r="B56" s="92" t="s">
        <v>40</v>
      </c>
      <c r="C56" s="55" t="s">
        <v>223</v>
      </c>
      <c r="D56" s="52" t="s">
        <v>25</v>
      </c>
      <c r="E56" s="30">
        <v>44902</v>
      </c>
      <c r="F56" s="54"/>
      <c r="G56" s="54"/>
      <c r="H56" s="28">
        <f t="shared" si="1"/>
        <v>0</v>
      </c>
      <c r="L56" s="11"/>
    </row>
    <row r="57" spans="1:12">
      <c r="A57" s="24">
        <f t="shared" ref="A57:A61" si="7">IF((E57&gt;0),+MAX(A45:A56)+1,"")</f>
        <v>22</v>
      </c>
      <c r="B57" s="92" t="s">
        <v>41</v>
      </c>
      <c r="C57" s="56" t="s">
        <v>224</v>
      </c>
      <c r="D57" s="57" t="s">
        <v>25</v>
      </c>
      <c r="E57" s="30">
        <v>29040</v>
      </c>
      <c r="F57" s="58"/>
      <c r="G57" s="58"/>
      <c r="H57" s="28">
        <f t="shared" si="1"/>
        <v>0</v>
      </c>
      <c r="L57" s="11"/>
    </row>
    <row r="58" spans="1:12" ht="25.5">
      <c r="A58" s="24">
        <f t="shared" si="7"/>
        <v>23</v>
      </c>
      <c r="B58" s="108" t="s">
        <v>186</v>
      </c>
      <c r="C58" s="61" t="s">
        <v>225</v>
      </c>
      <c r="D58" s="57" t="s">
        <v>25</v>
      </c>
      <c r="E58" s="30">
        <v>23640</v>
      </c>
      <c r="F58" s="58"/>
      <c r="G58" s="58"/>
      <c r="H58" s="28">
        <f t="shared" si="1"/>
        <v>0</v>
      </c>
      <c r="L58" s="11"/>
    </row>
    <row r="59" spans="1:12" ht="25.5">
      <c r="A59" s="24">
        <f t="shared" si="7"/>
        <v>24</v>
      </c>
      <c r="B59" s="108" t="s">
        <v>187</v>
      </c>
      <c r="C59" s="56" t="s">
        <v>226</v>
      </c>
      <c r="D59" s="59" t="s">
        <v>37</v>
      </c>
      <c r="E59" s="30">
        <v>6530865</v>
      </c>
      <c r="F59" s="58"/>
      <c r="G59" s="58"/>
      <c r="H59" s="28">
        <f t="shared" si="1"/>
        <v>0</v>
      </c>
      <c r="L59" s="11"/>
    </row>
    <row r="60" spans="1:12">
      <c r="A60" s="24" t="str">
        <f t="shared" si="7"/>
        <v/>
      </c>
      <c r="B60" s="95"/>
      <c r="C60" s="60"/>
      <c r="D60" s="52"/>
      <c r="E60" s="53"/>
      <c r="F60" s="54"/>
      <c r="G60" s="54"/>
      <c r="H60" s="28" t="str">
        <f t="shared" si="1"/>
        <v/>
      </c>
    </row>
    <row r="61" spans="1:12" ht="25.5">
      <c r="A61" s="24">
        <f t="shared" si="7"/>
        <v>25</v>
      </c>
      <c r="B61" s="95" t="s">
        <v>42</v>
      </c>
      <c r="C61" s="60" t="s">
        <v>227</v>
      </c>
      <c r="D61" s="52" t="s">
        <v>43</v>
      </c>
      <c r="E61" s="30">
        <v>313163</v>
      </c>
      <c r="F61" s="54"/>
      <c r="G61" s="54"/>
      <c r="H61" s="28">
        <f t="shared" si="1"/>
        <v>0</v>
      </c>
      <c r="L61" s="11"/>
    </row>
    <row r="62" spans="1:12">
      <c r="A62" s="44">
        <f>IF((E62&gt;0),+MAX(A50:A61)+1,"")</f>
        <v>26</v>
      </c>
      <c r="B62" s="118" t="s">
        <v>44</v>
      </c>
      <c r="C62" s="119" t="s">
        <v>228</v>
      </c>
      <c r="D62" s="120" t="s">
        <v>43</v>
      </c>
      <c r="E62" s="45">
        <v>148973</v>
      </c>
      <c r="F62" s="73"/>
      <c r="G62" s="73"/>
      <c r="H62" s="46">
        <f t="shared" ref="H62" si="8">IF(E62&gt;0,E62*F62,"")</f>
        <v>0</v>
      </c>
      <c r="L62" s="11"/>
    </row>
    <row r="63" spans="1:12" s="7" customFormat="1">
      <c r="A63" s="74"/>
      <c r="B63" s="74"/>
      <c r="C63" s="125">
        <f>+C111</f>
        <v>99</v>
      </c>
      <c r="D63" s="74"/>
      <c r="E63" s="75"/>
      <c r="F63" s="76"/>
      <c r="G63" s="77" t="s">
        <v>104</v>
      </c>
      <c r="H63" s="87">
        <f>ROUND(SUM(H18:H62),2)</f>
        <v>0</v>
      </c>
    </row>
    <row r="64" spans="1:12" s="7" customFormat="1">
      <c r="A64" s="138"/>
      <c r="B64" s="139"/>
      <c r="C64" s="140"/>
      <c r="D64" s="141"/>
      <c r="E64" s="75"/>
      <c r="F64" s="76"/>
      <c r="G64" s="77" t="s">
        <v>105</v>
      </c>
      <c r="H64" s="88">
        <f>+H63</f>
        <v>0</v>
      </c>
    </row>
    <row r="65" spans="1:8" s="7" customFormat="1">
      <c r="A65" s="164"/>
      <c r="B65" s="170" t="s">
        <v>169</v>
      </c>
      <c r="C65" s="170"/>
      <c r="D65" s="164"/>
      <c r="E65" s="75"/>
      <c r="F65" s="76"/>
      <c r="G65" s="76"/>
      <c r="H65" s="126"/>
    </row>
    <row r="66" spans="1:8" s="7" customFormat="1">
      <c r="A66" s="80"/>
      <c r="B66" s="80"/>
      <c r="C66" s="142"/>
      <c r="D66" s="142"/>
      <c r="E66" s="75"/>
      <c r="F66" s="76"/>
      <c r="G66" s="76"/>
      <c r="H66" s="126"/>
    </row>
    <row r="67" spans="1:8" s="7" customFormat="1">
      <c r="A67" s="138"/>
      <c r="B67" s="139"/>
      <c r="C67" s="140"/>
      <c r="D67" s="142"/>
      <c r="E67" s="75"/>
      <c r="F67" s="76"/>
      <c r="G67" s="76"/>
      <c r="H67" s="126"/>
    </row>
    <row r="68" spans="1:8" s="7" customFormat="1">
      <c r="A68" s="162"/>
      <c r="B68" s="167" t="s">
        <v>170</v>
      </c>
      <c r="C68" s="167"/>
      <c r="D68" s="162"/>
      <c r="E68" s="75"/>
      <c r="F68" s="76"/>
      <c r="G68" s="76"/>
      <c r="H68" s="126" t="str">
        <f t="shared" ref="H68" si="9">IF(E68&gt;0,E68*F68,"")</f>
        <v/>
      </c>
    </row>
    <row r="69" spans="1:8" s="7" customFormat="1">
      <c r="A69" s="74"/>
      <c r="B69" s="74"/>
      <c r="C69" s="127"/>
      <c r="D69" s="74"/>
      <c r="E69" s="75"/>
      <c r="F69" s="76"/>
      <c r="G69" s="76"/>
      <c r="H69" s="126"/>
    </row>
    <row r="70" spans="1:8">
      <c r="A70" s="47" t="str">
        <f>IF((E70&gt;0),+MAX(A55:A69)+1,"")</f>
        <v/>
      </c>
      <c r="B70" s="84"/>
      <c r="C70" s="110" t="s">
        <v>45</v>
      </c>
      <c r="D70" s="84"/>
      <c r="E70" s="111"/>
      <c r="F70" s="112"/>
      <c r="G70" s="112"/>
      <c r="H70" s="50" t="str">
        <f t="shared" ref="H70:H110" si="10">IF(E70&gt;0,E70*F70,"")</f>
        <v/>
      </c>
    </row>
    <row r="71" spans="1:8">
      <c r="A71" s="24">
        <f>IF((E71&gt;0),+MAX(A57:A70)+1,"")</f>
        <v>27</v>
      </c>
      <c r="B71" s="33" t="s">
        <v>46</v>
      </c>
      <c r="C71" s="55" t="s">
        <v>229</v>
      </c>
      <c r="D71" s="33" t="s">
        <v>31</v>
      </c>
      <c r="E71" s="30">
        <v>13935</v>
      </c>
      <c r="F71" s="117"/>
      <c r="G71" s="117"/>
      <c r="H71" s="28">
        <f t="shared" si="10"/>
        <v>0</v>
      </c>
    </row>
    <row r="72" spans="1:8">
      <c r="A72" s="24">
        <f>IF((E72&gt;0),+MAX(A59:A71)+1,"")</f>
        <v>28</v>
      </c>
      <c r="B72" s="33" t="s">
        <v>47</v>
      </c>
      <c r="C72" s="55" t="s">
        <v>230</v>
      </c>
      <c r="D72" s="33" t="s">
        <v>31</v>
      </c>
      <c r="E72" s="30">
        <v>5390</v>
      </c>
      <c r="F72" s="117"/>
      <c r="G72" s="117"/>
      <c r="H72" s="28">
        <f t="shared" si="10"/>
        <v>0</v>
      </c>
    </row>
    <row r="73" spans="1:8">
      <c r="A73" s="24" t="str">
        <f>IF((E73&gt;0),+MAX(A60:A72)+1,"")</f>
        <v/>
      </c>
      <c r="B73" s="33"/>
      <c r="C73" s="55"/>
      <c r="D73" s="33"/>
      <c r="E73" s="30"/>
      <c r="F73" s="117"/>
      <c r="G73" s="117"/>
      <c r="H73" s="28" t="str">
        <f t="shared" si="10"/>
        <v/>
      </c>
    </row>
    <row r="74" spans="1:8">
      <c r="A74" s="24">
        <f>IF((E74&gt;0),+MAX(A61:A73)+1,"")</f>
        <v>29</v>
      </c>
      <c r="B74" s="33" t="s">
        <v>48</v>
      </c>
      <c r="C74" s="55" t="s">
        <v>231</v>
      </c>
      <c r="D74" s="33" t="s">
        <v>31</v>
      </c>
      <c r="E74" s="30">
        <v>550</v>
      </c>
      <c r="F74" s="117"/>
      <c r="G74" s="117"/>
      <c r="H74" s="28">
        <f t="shared" si="10"/>
        <v>0</v>
      </c>
    </row>
    <row r="75" spans="1:8">
      <c r="A75" s="24">
        <f>IF((E75&gt;0),+MAX(A62:A74)+1,"")</f>
        <v>30</v>
      </c>
      <c r="B75" s="33" t="s">
        <v>48</v>
      </c>
      <c r="C75" s="64" t="s">
        <v>232</v>
      </c>
      <c r="D75" s="33" t="s">
        <v>31</v>
      </c>
      <c r="E75" s="30">
        <v>550</v>
      </c>
      <c r="F75" s="117"/>
      <c r="G75" s="117"/>
      <c r="H75" s="28">
        <f t="shared" si="10"/>
        <v>0</v>
      </c>
    </row>
    <row r="76" spans="1:8">
      <c r="A76" s="24" t="str">
        <f>IF((E76&gt;0),+MAX(A63:A75)+1,"")</f>
        <v/>
      </c>
      <c r="B76" s="33"/>
      <c r="C76" s="55"/>
      <c r="D76" s="33"/>
      <c r="E76" s="30"/>
      <c r="F76" s="117"/>
      <c r="G76" s="117"/>
      <c r="H76" s="28" t="str">
        <f t="shared" si="10"/>
        <v/>
      </c>
    </row>
    <row r="77" spans="1:8">
      <c r="A77" s="24">
        <f>IF((E77&gt;0),+MAX(A58:A76)+1,"")</f>
        <v>31</v>
      </c>
      <c r="B77" s="33" t="s">
        <v>49</v>
      </c>
      <c r="C77" s="55" t="s">
        <v>233</v>
      </c>
      <c r="D77" s="33" t="s">
        <v>31</v>
      </c>
      <c r="E77" s="30">
        <v>11880</v>
      </c>
      <c r="F77" s="117"/>
      <c r="G77" s="117"/>
      <c r="H77" s="28">
        <f t="shared" si="10"/>
        <v>0</v>
      </c>
    </row>
    <row r="78" spans="1:8">
      <c r="A78" s="24" t="str">
        <f t="shared" ref="A78" si="11">IF((E78&gt;0),+MAX(A63:A77)+1,"")</f>
        <v/>
      </c>
      <c r="B78" s="33"/>
      <c r="C78" s="55"/>
      <c r="D78" s="33"/>
      <c r="E78" s="30"/>
      <c r="F78" s="117"/>
      <c r="G78" s="117"/>
      <c r="H78" s="28" t="str">
        <f t="shared" si="10"/>
        <v/>
      </c>
    </row>
    <row r="79" spans="1:8" ht="25.5">
      <c r="A79" s="24">
        <f t="shared" ref="A79:A82" si="12">IF((E79&gt;0),+MAX(A63:A78)+1,"")</f>
        <v>32</v>
      </c>
      <c r="B79" s="33" t="s">
        <v>50</v>
      </c>
      <c r="C79" s="55" t="s">
        <v>234</v>
      </c>
      <c r="D79" s="33" t="s">
        <v>31</v>
      </c>
      <c r="E79" s="30">
        <v>2090</v>
      </c>
      <c r="F79" s="117"/>
      <c r="G79" s="117"/>
      <c r="H79" s="28">
        <f t="shared" si="10"/>
        <v>0</v>
      </c>
    </row>
    <row r="80" spans="1:8">
      <c r="A80" s="24">
        <f t="shared" si="12"/>
        <v>33</v>
      </c>
      <c r="B80" s="108" t="s">
        <v>51</v>
      </c>
      <c r="C80" s="55" t="s">
        <v>235</v>
      </c>
      <c r="D80" s="33" t="s">
        <v>52</v>
      </c>
      <c r="E80" s="30">
        <v>42</v>
      </c>
      <c r="F80" s="117"/>
      <c r="G80" s="117"/>
      <c r="H80" s="28">
        <f t="shared" si="10"/>
        <v>0</v>
      </c>
    </row>
    <row r="81" spans="1:11">
      <c r="A81" s="24" t="str">
        <f t="shared" si="12"/>
        <v/>
      </c>
      <c r="B81" s="24"/>
      <c r="C81" s="55"/>
      <c r="D81" s="33"/>
      <c r="E81" s="63"/>
      <c r="F81" s="117"/>
      <c r="G81" s="117"/>
      <c r="H81" s="28" t="str">
        <f t="shared" si="10"/>
        <v/>
      </c>
    </row>
    <row r="82" spans="1:11">
      <c r="A82" s="24">
        <f t="shared" si="12"/>
        <v>34</v>
      </c>
      <c r="B82" s="108" t="s">
        <v>53</v>
      </c>
      <c r="C82" s="64" t="s">
        <v>236</v>
      </c>
      <c r="D82" s="33" t="s">
        <v>25</v>
      </c>
      <c r="E82" s="30">
        <v>2200</v>
      </c>
      <c r="F82" s="117"/>
      <c r="G82" s="117"/>
      <c r="H82" s="28">
        <f t="shared" si="10"/>
        <v>0</v>
      </c>
    </row>
    <row r="83" spans="1:11">
      <c r="A83" s="24" t="str">
        <f>IF((E83&gt;0),+MAX(A68:A82)+1,"")</f>
        <v/>
      </c>
      <c r="B83" s="96"/>
      <c r="C83" s="64"/>
      <c r="D83" s="33"/>
      <c r="E83" s="30"/>
      <c r="F83" s="117"/>
      <c r="G83" s="117"/>
      <c r="H83" s="28" t="str">
        <f t="shared" si="10"/>
        <v/>
      </c>
    </row>
    <row r="84" spans="1:11" ht="25.5">
      <c r="A84" s="24">
        <f>IF((E84&gt;0),+MAX(A71:A83)+1,"")</f>
        <v>35</v>
      </c>
      <c r="B84" s="24" t="s">
        <v>54</v>
      </c>
      <c r="C84" s="55" t="s">
        <v>237</v>
      </c>
      <c r="D84" s="33" t="s">
        <v>38</v>
      </c>
      <c r="E84" s="30">
        <v>18700</v>
      </c>
      <c r="F84" s="117"/>
      <c r="G84" s="117"/>
      <c r="H84" s="28">
        <f t="shared" si="10"/>
        <v>0</v>
      </c>
    </row>
    <row r="85" spans="1:11">
      <c r="A85" s="24" t="str">
        <f t="shared" ref="A85:A94" si="13">IF((E85&gt;0),+MAX(A72:A84)+1,"")</f>
        <v/>
      </c>
      <c r="B85" s="33"/>
      <c r="C85" s="55"/>
      <c r="D85" s="33"/>
      <c r="E85" s="63"/>
      <c r="F85" s="117"/>
      <c r="G85" s="117"/>
      <c r="H85" s="28" t="str">
        <f t="shared" si="10"/>
        <v/>
      </c>
    </row>
    <row r="86" spans="1:11">
      <c r="A86" s="24">
        <f t="shared" si="13"/>
        <v>36</v>
      </c>
      <c r="B86" s="108" t="s">
        <v>55</v>
      </c>
      <c r="C86" s="29" t="s">
        <v>238</v>
      </c>
      <c r="D86" s="24" t="s">
        <v>38</v>
      </c>
      <c r="E86" s="26">
        <v>22000</v>
      </c>
      <c r="F86" s="27"/>
      <c r="G86" s="27"/>
      <c r="H86" s="28">
        <f t="shared" si="10"/>
        <v>0</v>
      </c>
    </row>
    <row r="87" spans="1:11">
      <c r="A87" s="24">
        <f t="shared" si="13"/>
        <v>37</v>
      </c>
      <c r="B87" s="108" t="s">
        <v>56</v>
      </c>
      <c r="C87" s="29" t="s">
        <v>239</v>
      </c>
      <c r="D87" s="24" t="s">
        <v>57</v>
      </c>
      <c r="E87" s="26">
        <v>10725</v>
      </c>
      <c r="F87" s="27"/>
      <c r="G87" s="27"/>
      <c r="H87" s="28">
        <f t="shared" si="10"/>
        <v>0</v>
      </c>
    </row>
    <row r="88" spans="1:11" s="8" customFormat="1">
      <c r="A88" s="24">
        <f t="shared" si="13"/>
        <v>38</v>
      </c>
      <c r="B88" s="108" t="s">
        <v>185</v>
      </c>
      <c r="C88" s="29" t="s">
        <v>240</v>
      </c>
      <c r="D88" s="24" t="s">
        <v>52</v>
      </c>
      <c r="E88" s="30">
        <v>4</v>
      </c>
      <c r="F88" s="58"/>
      <c r="G88" s="27"/>
      <c r="H88" s="28">
        <f t="shared" si="10"/>
        <v>0</v>
      </c>
      <c r="K88"/>
    </row>
    <row r="89" spans="1:11">
      <c r="A89" s="24" t="str">
        <f t="shared" si="13"/>
        <v/>
      </c>
      <c r="B89" s="96"/>
      <c r="C89" s="29"/>
      <c r="D89" s="24"/>
      <c r="E89" s="26"/>
      <c r="F89" s="27"/>
      <c r="G89" s="27"/>
      <c r="H89" s="28" t="str">
        <f t="shared" si="10"/>
        <v/>
      </c>
    </row>
    <row r="90" spans="1:11">
      <c r="A90" s="24" t="str">
        <f t="shared" si="13"/>
        <v/>
      </c>
      <c r="B90" s="33"/>
      <c r="C90" s="51" t="s">
        <v>183</v>
      </c>
      <c r="D90" s="33"/>
      <c r="E90" s="63"/>
      <c r="F90" s="62"/>
      <c r="G90" s="27"/>
      <c r="H90" s="28" t="str">
        <f t="shared" si="10"/>
        <v/>
      </c>
    </row>
    <row r="91" spans="1:11" s="8" customFormat="1">
      <c r="A91" s="24">
        <f t="shared" si="13"/>
        <v>39</v>
      </c>
      <c r="B91" s="96" t="s">
        <v>117</v>
      </c>
      <c r="C91" s="29" t="s">
        <v>241</v>
      </c>
      <c r="D91" s="24" t="s">
        <v>111</v>
      </c>
      <c r="E91" s="30">
        <v>120</v>
      </c>
      <c r="F91" s="58"/>
      <c r="G91" s="27"/>
      <c r="H91" s="28">
        <f t="shared" si="10"/>
        <v>0</v>
      </c>
    </row>
    <row r="92" spans="1:11" s="8" customFormat="1">
      <c r="A92" s="24">
        <f t="shared" si="13"/>
        <v>40</v>
      </c>
      <c r="B92" s="96" t="s">
        <v>112</v>
      </c>
      <c r="C92" s="29" t="s">
        <v>242</v>
      </c>
      <c r="D92" s="24" t="s">
        <v>52</v>
      </c>
      <c r="E92" s="30">
        <v>12</v>
      </c>
      <c r="F92" s="58"/>
      <c r="G92" s="27"/>
      <c r="H92" s="28">
        <f t="shared" si="10"/>
        <v>0</v>
      </c>
    </row>
    <row r="93" spans="1:11" s="8" customFormat="1">
      <c r="A93" s="24" t="str">
        <f t="shared" si="13"/>
        <v/>
      </c>
      <c r="B93" s="96"/>
      <c r="C93" s="29"/>
      <c r="D93" s="24"/>
      <c r="E93" s="30"/>
      <c r="F93" s="58"/>
      <c r="G93" s="27"/>
      <c r="H93" s="28" t="str">
        <f t="shared" si="10"/>
        <v/>
      </c>
    </row>
    <row r="94" spans="1:11">
      <c r="A94" s="24" t="str">
        <f t="shared" si="13"/>
        <v/>
      </c>
      <c r="B94" s="66"/>
      <c r="C94" s="51" t="s">
        <v>58</v>
      </c>
      <c r="D94" s="66"/>
      <c r="E94" s="66"/>
      <c r="F94" s="66"/>
      <c r="G94" s="27"/>
      <c r="H94" s="28" t="str">
        <f t="shared" si="10"/>
        <v/>
      </c>
    </row>
    <row r="95" spans="1:11">
      <c r="A95" s="24"/>
      <c r="B95" s="66"/>
      <c r="C95" s="51"/>
      <c r="D95" s="66"/>
      <c r="E95" s="66"/>
      <c r="F95" s="66"/>
      <c r="G95" s="27"/>
      <c r="H95" s="28"/>
    </row>
    <row r="96" spans="1:11">
      <c r="A96" s="24"/>
      <c r="B96" s="66"/>
      <c r="C96" s="51" t="s">
        <v>253</v>
      </c>
      <c r="D96" s="66"/>
      <c r="E96" s="66"/>
      <c r="F96" s="66"/>
      <c r="G96" s="27"/>
      <c r="H96" s="28"/>
    </row>
    <row r="97" spans="1:8" ht="25.5">
      <c r="A97" s="24">
        <f>IF((E97&gt;0),+MAX(A82:A94)+1,"")</f>
        <v>41</v>
      </c>
      <c r="B97" s="94" t="s">
        <v>254</v>
      </c>
      <c r="C97" s="166" t="s">
        <v>255</v>
      </c>
      <c r="D97" s="41" t="s">
        <v>31</v>
      </c>
      <c r="E97" s="99">
        <v>992</v>
      </c>
      <c r="F97" s="43"/>
      <c r="G97" s="27"/>
      <c r="H97" s="28">
        <f t="shared" si="10"/>
        <v>0</v>
      </c>
    </row>
    <row r="98" spans="1:8">
      <c r="A98" s="24"/>
      <c r="B98" s="66"/>
      <c r="C98" s="166"/>
      <c r="D98" s="66"/>
      <c r="E98" s="66"/>
      <c r="F98" s="66"/>
      <c r="G98" s="27"/>
      <c r="H98" s="28"/>
    </row>
    <row r="99" spans="1:8">
      <c r="A99" s="24" t="str">
        <f>IF((E99&gt;0),+MAX(A83:A97)+1,"")</f>
        <v/>
      </c>
      <c r="B99" s="66"/>
      <c r="C99" s="122" t="s">
        <v>67</v>
      </c>
      <c r="D99" s="66"/>
      <c r="E99" s="66"/>
      <c r="F99" s="66"/>
      <c r="G99" s="27"/>
      <c r="H99" s="28" t="str">
        <f t="shared" si="10"/>
        <v/>
      </c>
    </row>
    <row r="100" spans="1:8" ht="27.75" customHeight="1">
      <c r="A100" s="24">
        <f t="shared" ref="A100:A106" si="14">IF((E100&gt;0),+MAX(A84:A99)+1,"")</f>
        <v>42</v>
      </c>
      <c r="B100" s="94" t="s">
        <v>123</v>
      </c>
      <c r="C100" s="40" t="s">
        <v>217</v>
      </c>
      <c r="D100" s="41" t="s">
        <v>25</v>
      </c>
      <c r="E100" s="99">
        <v>5987</v>
      </c>
      <c r="F100" s="43"/>
      <c r="G100" s="27"/>
      <c r="H100" s="28">
        <f t="shared" si="10"/>
        <v>0</v>
      </c>
    </row>
    <row r="101" spans="1:8">
      <c r="A101" s="24">
        <f t="shared" si="14"/>
        <v>43</v>
      </c>
      <c r="B101" s="94" t="s">
        <v>124</v>
      </c>
      <c r="C101" s="40" t="s">
        <v>243</v>
      </c>
      <c r="D101" s="41" t="s">
        <v>25</v>
      </c>
      <c r="E101" s="99">
        <v>2994</v>
      </c>
      <c r="F101" s="43"/>
      <c r="G101" s="27"/>
      <c r="H101" s="28">
        <f t="shared" si="10"/>
        <v>0</v>
      </c>
    </row>
    <row r="102" spans="1:8">
      <c r="A102" s="24" t="str">
        <f t="shared" si="14"/>
        <v/>
      </c>
      <c r="B102" s="94"/>
      <c r="C102" s="40" t="s">
        <v>244</v>
      </c>
      <c r="D102" s="41"/>
      <c r="E102" s="99"/>
      <c r="F102" s="43"/>
      <c r="G102" s="27"/>
      <c r="H102" s="28" t="str">
        <f t="shared" si="10"/>
        <v/>
      </c>
    </row>
    <row r="103" spans="1:8">
      <c r="A103" s="24" t="str">
        <f t="shared" si="14"/>
        <v/>
      </c>
      <c r="B103" s="94"/>
      <c r="C103" s="40" t="s">
        <v>126</v>
      </c>
      <c r="D103" s="41"/>
      <c r="E103" s="99"/>
      <c r="F103" s="43"/>
      <c r="G103" s="27"/>
      <c r="H103" s="28" t="str">
        <f t="shared" si="10"/>
        <v/>
      </c>
    </row>
    <row r="104" spans="1:8" ht="25.5">
      <c r="A104" s="24">
        <f t="shared" si="14"/>
        <v>44</v>
      </c>
      <c r="B104" s="94" t="s">
        <v>125</v>
      </c>
      <c r="C104" s="40" t="s">
        <v>127</v>
      </c>
      <c r="D104" s="41" t="s">
        <v>25</v>
      </c>
      <c r="E104" s="99">
        <v>549</v>
      </c>
      <c r="F104" s="43"/>
      <c r="G104" s="27"/>
      <c r="H104" s="28">
        <f t="shared" si="10"/>
        <v>0</v>
      </c>
    </row>
    <row r="105" spans="1:8">
      <c r="A105" s="24" t="str">
        <f t="shared" si="14"/>
        <v/>
      </c>
      <c r="B105" s="94"/>
      <c r="C105" s="40" t="s">
        <v>128</v>
      </c>
      <c r="D105" s="41"/>
      <c r="E105" s="99"/>
      <c r="F105" s="43"/>
      <c r="G105" s="27"/>
      <c r="H105" s="28" t="str">
        <f t="shared" si="10"/>
        <v/>
      </c>
    </row>
    <row r="106" spans="1:8">
      <c r="A106" s="24">
        <f t="shared" si="14"/>
        <v>45</v>
      </c>
      <c r="B106" s="94" t="s">
        <v>125</v>
      </c>
      <c r="C106" s="40" t="s">
        <v>129</v>
      </c>
      <c r="D106" s="41" t="s">
        <v>25</v>
      </c>
      <c r="E106" s="99">
        <v>462</v>
      </c>
      <c r="F106" s="43"/>
      <c r="G106" s="27"/>
      <c r="H106" s="28">
        <f t="shared" si="10"/>
        <v>0</v>
      </c>
    </row>
    <row r="107" spans="1:8">
      <c r="A107" s="24">
        <f>IF((E107&gt;0),+MAX(A93:A106)+1,"")</f>
        <v>46</v>
      </c>
      <c r="B107" s="94" t="s">
        <v>125</v>
      </c>
      <c r="C107" s="40" t="s">
        <v>68</v>
      </c>
      <c r="D107" s="41" t="s">
        <v>25</v>
      </c>
      <c r="E107" s="99">
        <v>531</v>
      </c>
      <c r="F107" s="43"/>
      <c r="G107" s="27"/>
      <c r="H107" s="28">
        <f t="shared" si="10"/>
        <v>0</v>
      </c>
    </row>
    <row r="108" spans="1:8">
      <c r="A108" s="24">
        <f>IF((E108&gt;0),+MAX(A94:A107)+1,"")</f>
        <v>47</v>
      </c>
      <c r="B108" s="94" t="s">
        <v>125</v>
      </c>
      <c r="C108" s="40" t="s">
        <v>130</v>
      </c>
      <c r="D108" s="41" t="s">
        <v>25</v>
      </c>
      <c r="E108" s="99">
        <v>1097</v>
      </c>
      <c r="F108" s="43"/>
      <c r="G108" s="27"/>
      <c r="H108" s="28">
        <f t="shared" si="10"/>
        <v>0</v>
      </c>
    </row>
    <row r="109" spans="1:8">
      <c r="A109" s="24">
        <f>IF((E109&gt;0),+MAX(A99:A108)+1,"")</f>
        <v>48</v>
      </c>
      <c r="B109" s="94" t="s">
        <v>125</v>
      </c>
      <c r="C109" s="40" t="s">
        <v>245</v>
      </c>
      <c r="D109" s="41" t="s">
        <v>25</v>
      </c>
      <c r="E109" s="99">
        <v>70</v>
      </c>
      <c r="F109" s="43"/>
      <c r="G109" s="27"/>
      <c r="H109" s="28">
        <f t="shared" si="10"/>
        <v>0</v>
      </c>
    </row>
    <row r="110" spans="1:8">
      <c r="A110" s="44">
        <f>IF((E110&gt;0),+MAX(A100:A109)+1,"")</f>
        <v>49</v>
      </c>
      <c r="B110" s="100" t="s">
        <v>131</v>
      </c>
      <c r="C110" s="67" t="s">
        <v>246</v>
      </c>
      <c r="D110" s="68" t="s">
        <v>37</v>
      </c>
      <c r="E110" s="101">
        <v>488500</v>
      </c>
      <c r="F110" s="69"/>
      <c r="G110" s="161"/>
      <c r="H110" s="46">
        <f t="shared" si="10"/>
        <v>0</v>
      </c>
    </row>
    <row r="111" spans="1:8" s="7" customFormat="1">
      <c r="A111" s="74"/>
      <c r="B111" s="74"/>
      <c r="C111" s="125">
        <f>+C150</f>
        <v>99</v>
      </c>
      <c r="D111" s="74"/>
      <c r="E111" s="75"/>
      <c r="F111" s="76"/>
      <c r="G111" s="77" t="s">
        <v>106</v>
      </c>
      <c r="H111" s="87">
        <f>ROUND(SUM(H70:H110),2)</f>
        <v>0</v>
      </c>
    </row>
    <row r="112" spans="1:8" s="7" customFormat="1">
      <c r="A112" s="148"/>
      <c r="B112" s="148"/>
      <c r="C112" s="148"/>
      <c r="D112" s="148"/>
      <c r="E112" s="75"/>
      <c r="F112" s="76"/>
      <c r="G112" s="77" t="s">
        <v>105</v>
      </c>
      <c r="H112" s="88">
        <f>+H111+H64</f>
        <v>0</v>
      </c>
    </row>
    <row r="113" spans="1:8" s="7" customFormat="1">
      <c r="A113" s="138"/>
      <c r="B113" s="139"/>
      <c r="C113" s="140"/>
      <c r="D113" s="141"/>
      <c r="E113" s="75"/>
      <c r="F113" s="76"/>
      <c r="G113" s="76"/>
      <c r="H113" s="126"/>
    </row>
    <row r="114" spans="1:8" s="7" customFormat="1">
      <c r="A114" s="164"/>
      <c r="B114" s="170" t="s">
        <v>169</v>
      </c>
      <c r="C114" s="170"/>
      <c r="D114" s="164"/>
      <c r="E114" s="75"/>
      <c r="F114" s="76"/>
      <c r="G114" s="76"/>
      <c r="H114" s="126"/>
    </row>
    <row r="115" spans="1:8" s="7" customFormat="1">
      <c r="A115" s="138"/>
      <c r="B115" s="139"/>
      <c r="C115" s="140"/>
      <c r="D115" s="142"/>
      <c r="E115" s="75"/>
      <c r="F115" s="76"/>
      <c r="G115" s="76"/>
      <c r="H115" s="126"/>
    </row>
    <row r="116" spans="1:8" s="7" customFormat="1">
      <c r="A116" s="165"/>
      <c r="B116" s="171" t="s">
        <v>170</v>
      </c>
      <c r="C116" s="171"/>
      <c r="D116" s="165"/>
      <c r="E116" s="75"/>
      <c r="F116" s="76"/>
      <c r="G116" s="76"/>
      <c r="H116" s="126" t="str">
        <f t="shared" ref="H116" si="15">IF(E116&gt;0,E116*F116,"")</f>
        <v/>
      </c>
    </row>
    <row r="117" spans="1:8">
      <c r="A117" s="102" t="str">
        <f>IF(E117&gt;0,MAX(A111:A116)+1,"")</f>
        <v/>
      </c>
      <c r="B117" s="102"/>
      <c r="C117" s="103"/>
      <c r="D117" s="104"/>
      <c r="E117" s="105"/>
      <c r="F117" s="106"/>
      <c r="G117" s="106"/>
      <c r="H117" s="106" t="str">
        <f t="shared" ref="H117:H118" si="16">IF(E117&gt;0,ROUND(E117*F117,2),"")</f>
        <v/>
      </c>
    </row>
    <row r="118" spans="1:8">
      <c r="A118" s="94" t="str">
        <f>IF(E118&gt;0,MAX(A111:A117)+1,"")</f>
        <v/>
      </c>
      <c r="B118" s="94"/>
      <c r="C118" s="98" t="s">
        <v>62</v>
      </c>
      <c r="D118" s="41"/>
      <c r="E118" s="99"/>
      <c r="F118" s="43"/>
      <c r="G118" s="43"/>
      <c r="H118" s="43" t="str">
        <f t="shared" si="16"/>
        <v/>
      </c>
    </row>
    <row r="119" spans="1:8">
      <c r="A119" s="94" t="str">
        <f t="shared" ref="A119" si="17">IF(E119&gt;0,MAX(A110:A118)+1,"")</f>
        <v/>
      </c>
      <c r="B119" s="94"/>
      <c r="C119" s="107" t="s">
        <v>60</v>
      </c>
      <c r="D119" s="41"/>
      <c r="E119" s="99"/>
      <c r="F119" s="43"/>
      <c r="G119" s="43"/>
      <c r="H119" s="97"/>
    </row>
    <row r="120" spans="1:8">
      <c r="A120" s="94">
        <f>IF(E120&gt;0,MAX(A110:A119)+1,"")</f>
        <v>50</v>
      </c>
      <c r="B120" s="108" t="s">
        <v>193</v>
      </c>
      <c r="C120" s="107" t="s">
        <v>247</v>
      </c>
      <c r="D120" s="41" t="s">
        <v>61</v>
      </c>
      <c r="E120" s="99">
        <v>1189</v>
      </c>
      <c r="F120" s="43"/>
      <c r="G120" s="43"/>
      <c r="H120" s="28">
        <f t="shared" ref="H120:H149" si="18">IF(E120&gt;0,E120*F120,"")</f>
        <v>0</v>
      </c>
    </row>
    <row r="121" spans="1:8">
      <c r="A121" s="94" t="str">
        <f t="shared" ref="A121:A125" si="19">IF(E121&gt;0,MAX(A111:A120)+1,"")</f>
        <v/>
      </c>
      <c r="B121" s="94"/>
      <c r="C121" s="40"/>
      <c r="D121" s="41"/>
      <c r="E121" s="99"/>
      <c r="F121" s="43"/>
      <c r="G121" s="43"/>
      <c r="H121" s="28" t="str">
        <f t="shared" si="18"/>
        <v/>
      </c>
    </row>
    <row r="122" spans="1:8">
      <c r="A122" s="94" t="str">
        <f t="shared" si="19"/>
        <v/>
      </c>
      <c r="B122" s="94"/>
      <c r="C122" s="40" t="s">
        <v>132</v>
      </c>
      <c r="D122" s="41"/>
      <c r="E122" s="99"/>
      <c r="F122" s="43"/>
      <c r="G122" s="43"/>
      <c r="H122" s="28" t="str">
        <f t="shared" si="18"/>
        <v/>
      </c>
    </row>
    <row r="123" spans="1:8">
      <c r="A123" s="94">
        <f t="shared" si="19"/>
        <v>51</v>
      </c>
      <c r="B123" s="94" t="s">
        <v>134</v>
      </c>
      <c r="C123" s="40" t="s">
        <v>248</v>
      </c>
      <c r="D123" s="41" t="s">
        <v>25</v>
      </c>
      <c r="E123" s="99">
        <v>1411</v>
      </c>
      <c r="F123" s="43"/>
      <c r="G123" s="43"/>
      <c r="H123" s="28">
        <f t="shared" si="18"/>
        <v>0</v>
      </c>
    </row>
    <row r="124" spans="1:8">
      <c r="A124" s="94">
        <f t="shared" si="19"/>
        <v>52</v>
      </c>
      <c r="B124" s="94" t="s">
        <v>134</v>
      </c>
      <c r="C124" s="40" t="s">
        <v>249</v>
      </c>
      <c r="D124" s="41" t="s">
        <v>25</v>
      </c>
      <c r="E124" s="99">
        <v>498</v>
      </c>
      <c r="F124" s="43"/>
      <c r="G124" s="43"/>
      <c r="H124" s="28">
        <f t="shared" si="18"/>
        <v>0</v>
      </c>
    </row>
    <row r="125" spans="1:8">
      <c r="A125" s="94">
        <f t="shared" si="19"/>
        <v>53</v>
      </c>
      <c r="B125" s="94" t="s">
        <v>131</v>
      </c>
      <c r="C125" s="40" t="s">
        <v>219</v>
      </c>
      <c r="D125" s="41" t="s">
        <v>37</v>
      </c>
      <c r="E125" s="99">
        <v>149941</v>
      </c>
      <c r="F125" s="43"/>
      <c r="G125" s="43"/>
      <c r="H125" s="28">
        <f t="shared" si="18"/>
        <v>0</v>
      </c>
    </row>
    <row r="126" spans="1:8">
      <c r="A126" s="94" t="str">
        <f>IF(E126&gt;0,MAX(#REF!)+1,"")</f>
        <v/>
      </c>
      <c r="B126" s="94"/>
      <c r="C126" s="40"/>
      <c r="D126" s="41"/>
      <c r="E126" s="99"/>
      <c r="F126" s="43"/>
      <c r="G126" s="43"/>
      <c r="H126" s="28" t="str">
        <f t="shared" si="18"/>
        <v/>
      </c>
    </row>
    <row r="127" spans="1:8">
      <c r="A127" s="94" t="str">
        <f>IF(E127&gt;0,MAX(A126:A126)+1,"")</f>
        <v/>
      </c>
      <c r="B127" s="94"/>
      <c r="C127" s="40" t="s">
        <v>63</v>
      </c>
      <c r="D127" s="41"/>
      <c r="E127" s="99"/>
      <c r="F127" s="43"/>
      <c r="G127" s="43"/>
      <c r="H127" s="28" t="str">
        <f t="shared" si="18"/>
        <v/>
      </c>
    </row>
    <row r="128" spans="1:8">
      <c r="A128" s="94" t="str">
        <f>IF(E128&gt;0,MAX(A126:A127)+1,"")</f>
        <v/>
      </c>
      <c r="B128" s="94"/>
      <c r="C128" s="40"/>
      <c r="D128" s="41"/>
      <c r="E128" s="99"/>
      <c r="F128" s="43"/>
      <c r="G128" s="43"/>
      <c r="H128" s="28" t="str">
        <f t="shared" si="18"/>
        <v/>
      </c>
    </row>
    <row r="129" spans="1:8">
      <c r="A129" s="94">
        <f>IF(E129&gt;0,MAX(A120:A128)+1,"")</f>
        <v>54</v>
      </c>
      <c r="B129" s="94" t="s">
        <v>125</v>
      </c>
      <c r="C129" s="40" t="s">
        <v>205</v>
      </c>
      <c r="D129" s="41" t="s">
        <v>25</v>
      </c>
      <c r="E129" s="99">
        <v>1403</v>
      </c>
      <c r="F129" s="43"/>
      <c r="G129" s="43"/>
      <c r="H129" s="28">
        <f t="shared" si="18"/>
        <v>0</v>
      </c>
    </row>
    <row r="130" spans="1:8">
      <c r="A130" s="94">
        <f>IF(E130&gt;0,MAX(A126:A129)+1,"")</f>
        <v>55</v>
      </c>
      <c r="B130" s="94" t="s">
        <v>131</v>
      </c>
      <c r="C130" s="40" t="s">
        <v>64</v>
      </c>
      <c r="D130" s="41" t="s">
        <v>37</v>
      </c>
      <c r="E130" s="99">
        <v>141535</v>
      </c>
      <c r="F130" s="43"/>
      <c r="G130" s="43"/>
      <c r="H130" s="28">
        <f t="shared" si="18"/>
        <v>0</v>
      </c>
    </row>
    <row r="131" spans="1:8">
      <c r="A131" s="94">
        <f>IF(E131&gt;0,MAX(A127:A130)+1,"")</f>
        <v>56</v>
      </c>
      <c r="B131" s="94" t="s">
        <v>131</v>
      </c>
      <c r="C131" s="40" t="s">
        <v>66</v>
      </c>
      <c r="D131" s="41" t="s">
        <v>37</v>
      </c>
      <c r="E131" s="99">
        <v>3188</v>
      </c>
      <c r="F131" s="43"/>
      <c r="G131" s="43"/>
      <c r="H131" s="28">
        <f t="shared" si="18"/>
        <v>0</v>
      </c>
    </row>
    <row r="132" spans="1:8">
      <c r="A132" s="94">
        <f>IF(E132&gt;0,MAX(A128:A131)+1,"")</f>
        <v>57</v>
      </c>
      <c r="B132" s="108" t="s">
        <v>194</v>
      </c>
      <c r="C132" s="40" t="s">
        <v>165</v>
      </c>
      <c r="D132" s="41" t="s">
        <v>133</v>
      </c>
      <c r="E132" s="99">
        <v>116</v>
      </c>
      <c r="F132" s="43"/>
      <c r="G132" s="43"/>
      <c r="H132" s="28">
        <f t="shared" si="18"/>
        <v>0</v>
      </c>
    </row>
    <row r="133" spans="1:8">
      <c r="A133" s="94" t="str">
        <f>IF(E133&gt;0,MAX(A129:A132)+1,"")</f>
        <v/>
      </c>
      <c r="B133" s="94"/>
      <c r="C133" s="40"/>
      <c r="D133" s="41"/>
      <c r="E133" s="99"/>
      <c r="F133" s="43"/>
      <c r="G133" s="43"/>
      <c r="H133" s="28" t="str">
        <f t="shared" si="18"/>
        <v/>
      </c>
    </row>
    <row r="134" spans="1:8">
      <c r="A134" s="94" t="str">
        <f>IF(E134&gt;0,MAX(A130:A133)+1,"")</f>
        <v/>
      </c>
      <c r="B134" s="97"/>
      <c r="C134" s="40" t="s">
        <v>196</v>
      </c>
      <c r="D134" s="41"/>
      <c r="E134" s="99"/>
      <c r="F134" s="43"/>
      <c r="G134" s="43"/>
      <c r="H134" s="28" t="str">
        <f t="shared" si="18"/>
        <v/>
      </c>
    </row>
    <row r="135" spans="1:8">
      <c r="A135" s="94">
        <f>IF(E135&gt;0,MAX(A130:A134)+1,"")</f>
        <v>58</v>
      </c>
      <c r="B135" s="108" t="s">
        <v>195</v>
      </c>
      <c r="C135" s="40" t="s">
        <v>197</v>
      </c>
      <c r="D135" s="41" t="s">
        <v>31</v>
      </c>
      <c r="E135" s="99">
        <v>117</v>
      </c>
      <c r="F135" s="43"/>
      <c r="G135" s="43"/>
      <c r="H135" s="28">
        <f t="shared" si="18"/>
        <v>0</v>
      </c>
    </row>
    <row r="136" spans="1:8">
      <c r="A136" s="94">
        <f>IF(E136&gt;0,MAX(A130:A135)+1,"")</f>
        <v>59</v>
      </c>
      <c r="B136" s="108" t="s">
        <v>199</v>
      </c>
      <c r="C136" s="40" t="s">
        <v>198</v>
      </c>
      <c r="D136" s="41" t="s">
        <v>31</v>
      </c>
      <c r="E136" s="99">
        <v>268</v>
      </c>
      <c r="F136" s="43"/>
      <c r="G136" s="43"/>
      <c r="H136" s="28">
        <f t="shared" si="18"/>
        <v>0</v>
      </c>
    </row>
    <row r="137" spans="1:8">
      <c r="A137" s="94" t="str">
        <f>IF(E137&gt;0,MAX(A130:A136)+1,"")</f>
        <v/>
      </c>
      <c r="B137" s="94"/>
      <c r="C137" s="40"/>
      <c r="D137" s="41"/>
      <c r="E137" s="99"/>
      <c r="F137" s="43"/>
      <c r="G137" s="43"/>
      <c r="H137" s="28" t="str">
        <f t="shared" si="18"/>
        <v/>
      </c>
    </row>
    <row r="138" spans="1:8">
      <c r="A138" s="94" t="str">
        <f>IF(E138&gt;0,MAX(A131:A137)+1,"")</f>
        <v/>
      </c>
      <c r="B138" s="94"/>
      <c r="C138" s="107" t="s">
        <v>59</v>
      </c>
      <c r="D138" s="41"/>
      <c r="E138" s="99"/>
      <c r="F138" s="43"/>
      <c r="G138" s="43"/>
      <c r="H138" s="28" t="str">
        <f t="shared" si="18"/>
        <v/>
      </c>
    </row>
    <row r="139" spans="1:8">
      <c r="A139" s="94" t="str">
        <f>IF(E139&gt;0,MAX(A133:A138)+1,"")</f>
        <v/>
      </c>
      <c r="B139" s="94"/>
      <c r="C139" s="107" t="s">
        <v>136</v>
      </c>
      <c r="D139" s="41"/>
      <c r="E139" s="99"/>
      <c r="F139" s="43"/>
      <c r="G139" s="43"/>
      <c r="H139" s="28" t="str">
        <f t="shared" si="18"/>
        <v/>
      </c>
    </row>
    <row r="140" spans="1:8">
      <c r="A140" s="94">
        <f>IF(E140&gt;0,MAX(A134:A139)+1,"")</f>
        <v>60</v>
      </c>
      <c r="B140" s="94" t="s">
        <v>135</v>
      </c>
      <c r="C140" s="40" t="s">
        <v>137</v>
      </c>
      <c r="D140" s="41" t="s">
        <v>31</v>
      </c>
      <c r="E140" s="99">
        <v>172</v>
      </c>
      <c r="F140" s="43"/>
      <c r="G140" s="43"/>
      <c r="H140" s="28">
        <f t="shared" si="18"/>
        <v>0</v>
      </c>
    </row>
    <row r="141" spans="1:8">
      <c r="A141" s="94">
        <f>IF(E141&gt;0,MAX(A135:A140)+1,"")</f>
        <v>61</v>
      </c>
      <c r="B141" s="94" t="s">
        <v>135</v>
      </c>
      <c r="C141" s="40" t="s">
        <v>138</v>
      </c>
      <c r="D141" s="41" t="s">
        <v>31</v>
      </c>
      <c r="E141" s="99">
        <v>940</v>
      </c>
      <c r="F141" s="43"/>
      <c r="G141" s="43"/>
      <c r="H141" s="28">
        <f t="shared" si="18"/>
        <v>0</v>
      </c>
    </row>
    <row r="142" spans="1:8">
      <c r="A142" s="94" t="str">
        <f>IF(E142&gt;0,MAX(A135:A141)+1,"")</f>
        <v/>
      </c>
      <c r="B142" s="97"/>
      <c r="C142" s="40" t="s">
        <v>200</v>
      </c>
      <c r="D142" s="41"/>
      <c r="E142" s="99"/>
      <c r="F142" s="43"/>
      <c r="G142" s="43"/>
      <c r="H142" s="28" t="str">
        <f t="shared" si="18"/>
        <v/>
      </c>
    </row>
    <row r="143" spans="1:8">
      <c r="A143" s="94">
        <f>IF(E143&gt;0,MAX(A136:A142)+1,"")</f>
        <v>62</v>
      </c>
      <c r="B143" s="108" t="s">
        <v>203</v>
      </c>
      <c r="C143" s="40" t="s">
        <v>201</v>
      </c>
      <c r="D143" s="41" t="s">
        <v>31</v>
      </c>
      <c r="E143" s="99">
        <v>172</v>
      </c>
      <c r="F143" s="43"/>
      <c r="G143" s="43"/>
      <c r="H143" s="28">
        <f t="shared" si="18"/>
        <v>0</v>
      </c>
    </row>
    <row r="144" spans="1:8">
      <c r="A144" s="94">
        <f>IF(E144&gt;0,MAX(A136:A143)+1,"")</f>
        <v>63</v>
      </c>
      <c r="B144" s="108" t="s">
        <v>206</v>
      </c>
      <c r="C144" s="40" t="s">
        <v>202</v>
      </c>
      <c r="D144" s="41" t="s">
        <v>31</v>
      </c>
      <c r="E144" s="99">
        <v>940</v>
      </c>
      <c r="F144" s="43"/>
      <c r="G144" s="43"/>
      <c r="H144" s="28">
        <f t="shared" si="18"/>
        <v>0</v>
      </c>
    </row>
    <row r="145" spans="1:8">
      <c r="A145" s="94" t="str">
        <f>IF(E145&gt;0,MAX(A138:A144)+1,"")</f>
        <v/>
      </c>
      <c r="B145" s="94"/>
      <c r="C145" s="40"/>
      <c r="D145" s="41"/>
      <c r="E145" s="99"/>
      <c r="F145" s="43"/>
      <c r="G145" s="43"/>
      <c r="H145" s="28" t="str">
        <f t="shared" si="18"/>
        <v/>
      </c>
    </row>
    <row r="146" spans="1:8">
      <c r="A146" s="94" t="str">
        <f>IF(E146&gt;0,MAX(A139:A145)+1,"")</f>
        <v/>
      </c>
      <c r="B146" s="94"/>
      <c r="C146" s="40" t="s">
        <v>69</v>
      </c>
      <c r="D146" s="41"/>
      <c r="E146" s="99"/>
      <c r="F146" s="43"/>
      <c r="G146" s="43"/>
      <c r="H146" s="28" t="str">
        <f t="shared" si="18"/>
        <v/>
      </c>
    </row>
    <row r="147" spans="1:8">
      <c r="A147" s="94">
        <f>IF(E147&gt;0,MAX(A140:A146)+1,"")</f>
        <v>64</v>
      </c>
      <c r="B147" s="94" t="s">
        <v>139</v>
      </c>
      <c r="C147" s="107" t="s">
        <v>70</v>
      </c>
      <c r="D147" s="41" t="s">
        <v>23</v>
      </c>
      <c r="E147" s="99">
        <v>5</v>
      </c>
      <c r="F147" s="43"/>
      <c r="G147" s="43"/>
      <c r="H147" s="28">
        <f t="shared" si="18"/>
        <v>0</v>
      </c>
    </row>
    <row r="148" spans="1:8">
      <c r="A148" s="94">
        <f>IF(E148&gt;0,MAX(A141:A147)+1,"")</f>
        <v>65</v>
      </c>
      <c r="B148" s="94" t="s">
        <v>140</v>
      </c>
      <c r="C148" s="107" t="s">
        <v>141</v>
      </c>
      <c r="D148" s="41" t="s">
        <v>25</v>
      </c>
      <c r="E148" s="99">
        <v>8912</v>
      </c>
      <c r="F148" s="43"/>
      <c r="G148" s="43"/>
      <c r="H148" s="28">
        <f t="shared" si="18"/>
        <v>0</v>
      </c>
    </row>
    <row r="149" spans="1:8">
      <c r="A149" s="100">
        <f>IF(E149&gt;0,MAX(A143:A148)+1,"")</f>
        <v>66</v>
      </c>
      <c r="B149" s="100" t="s">
        <v>142</v>
      </c>
      <c r="C149" s="109" t="s">
        <v>143</v>
      </c>
      <c r="D149" s="68" t="s">
        <v>25</v>
      </c>
      <c r="E149" s="101">
        <v>959</v>
      </c>
      <c r="F149" s="69"/>
      <c r="G149" s="69"/>
      <c r="H149" s="46">
        <f t="shared" si="18"/>
        <v>0</v>
      </c>
    </row>
    <row r="150" spans="1:8" s="7" customFormat="1">
      <c r="A150" s="74"/>
      <c r="B150" s="74"/>
      <c r="C150" s="125">
        <f>+C206</f>
        <v>99</v>
      </c>
      <c r="D150" s="74"/>
      <c r="E150" s="75"/>
      <c r="F150" s="76"/>
      <c r="G150" s="77" t="s">
        <v>107</v>
      </c>
      <c r="H150" s="87">
        <f>ROUND(SUM(H117:H149),2)</f>
        <v>0</v>
      </c>
    </row>
    <row r="151" spans="1:8" s="7" customFormat="1">
      <c r="A151" s="138"/>
      <c r="B151" s="139"/>
      <c r="C151" s="140"/>
      <c r="D151" s="141"/>
      <c r="E151" s="75"/>
      <c r="F151" s="76"/>
      <c r="G151" s="77" t="s">
        <v>105</v>
      </c>
      <c r="H151" s="88">
        <f>+H150+H112</f>
        <v>0</v>
      </c>
    </row>
    <row r="152" spans="1:8" s="7" customFormat="1">
      <c r="A152" s="164"/>
      <c r="B152" s="170" t="s">
        <v>169</v>
      </c>
      <c r="C152" s="170"/>
      <c r="D152" s="164"/>
      <c r="E152" s="75"/>
      <c r="F152" s="76"/>
      <c r="G152" s="76"/>
      <c r="H152" s="128"/>
    </row>
    <row r="153" spans="1:8" s="7" customFormat="1">
      <c r="A153" s="138"/>
      <c r="B153" s="139"/>
      <c r="C153" s="140"/>
      <c r="D153" s="142"/>
      <c r="E153" s="75"/>
      <c r="F153" s="76"/>
      <c r="G153" s="76"/>
      <c r="H153" s="128"/>
    </row>
    <row r="154" spans="1:8" s="7" customFormat="1">
      <c r="A154" s="162"/>
      <c r="B154" s="167" t="s">
        <v>170</v>
      </c>
      <c r="C154" s="167"/>
      <c r="D154" s="162"/>
      <c r="E154" s="75"/>
      <c r="F154" s="76"/>
      <c r="G154" s="76"/>
      <c r="H154" s="128"/>
    </row>
    <row r="155" spans="1:8" s="7" customFormat="1">
      <c r="A155" s="74" t="str">
        <f>IF((E155&gt;0),+MAX(A99:A153)+1,"")</f>
        <v/>
      </c>
      <c r="B155" s="123"/>
      <c r="C155" s="129"/>
      <c r="D155" s="123"/>
      <c r="E155" s="130"/>
      <c r="F155" s="124"/>
      <c r="G155" s="124"/>
      <c r="H155" s="128" t="str">
        <f>IF(E155&gt;0,E155*F155,"")</f>
        <v/>
      </c>
    </row>
    <row r="156" spans="1:8" ht="38.25">
      <c r="A156" s="149" t="str">
        <f>IF(E156&gt;0,MAX(A148:A155)+1,"")</f>
        <v/>
      </c>
      <c r="B156" s="143" t="s">
        <v>144</v>
      </c>
      <c r="C156" s="150" t="s">
        <v>145</v>
      </c>
      <c r="D156" s="145"/>
      <c r="E156" s="146"/>
      <c r="F156" s="147"/>
      <c r="G156" s="66"/>
      <c r="H156" s="28" t="str">
        <f t="shared" ref="H156" si="20">IF(E155&gt;0,E155*F156,"")</f>
        <v/>
      </c>
    </row>
    <row r="157" spans="1:8">
      <c r="A157" s="149">
        <f>IF(E157&gt;0,MAX(A149:A156)+1,"")</f>
        <v>67</v>
      </c>
      <c r="B157" s="143" t="s">
        <v>144</v>
      </c>
      <c r="C157" s="150" t="s">
        <v>146</v>
      </c>
      <c r="D157" s="145" t="s">
        <v>25</v>
      </c>
      <c r="E157" s="146">
        <v>125951</v>
      </c>
      <c r="F157" s="147"/>
      <c r="G157" s="66"/>
      <c r="H157" s="28">
        <f t="shared" ref="H157:H203" si="21">IF(E157&gt;0,E157*F157,"")</f>
        <v>0</v>
      </c>
    </row>
    <row r="158" spans="1:8">
      <c r="A158" s="149">
        <f t="shared" ref="A158:A183" si="22">IF(E158&gt;0,MAX(A150:A157)+1,"")</f>
        <v>68</v>
      </c>
      <c r="B158" s="143" t="s">
        <v>144</v>
      </c>
      <c r="C158" s="150" t="s">
        <v>147</v>
      </c>
      <c r="D158" s="145" t="s">
        <v>25</v>
      </c>
      <c r="E158" s="146">
        <v>600</v>
      </c>
      <c r="F158" s="147"/>
      <c r="G158" s="66"/>
      <c r="H158" s="28">
        <f t="shared" si="21"/>
        <v>0</v>
      </c>
    </row>
    <row r="159" spans="1:8">
      <c r="A159" s="149">
        <f t="shared" si="22"/>
        <v>69</v>
      </c>
      <c r="B159" s="143" t="s">
        <v>144</v>
      </c>
      <c r="C159" s="150" t="s">
        <v>148</v>
      </c>
      <c r="D159" s="145" t="s">
        <v>25</v>
      </c>
      <c r="E159" s="146">
        <v>576</v>
      </c>
      <c r="F159" s="147"/>
      <c r="G159" s="66"/>
      <c r="H159" s="28">
        <f t="shared" si="21"/>
        <v>0</v>
      </c>
    </row>
    <row r="160" spans="1:8" ht="15" customHeight="1">
      <c r="A160" s="149">
        <f t="shared" si="22"/>
        <v>70</v>
      </c>
      <c r="B160" s="143" t="s">
        <v>149</v>
      </c>
      <c r="C160" s="150" t="s">
        <v>150</v>
      </c>
      <c r="D160" s="145" t="s">
        <v>25</v>
      </c>
      <c r="E160" s="146">
        <v>2450</v>
      </c>
      <c r="F160" s="147"/>
      <c r="G160" s="66"/>
      <c r="H160" s="28">
        <f t="shared" si="21"/>
        <v>0</v>
      </c>
    </row>
    <row r="161" spans="1:8" ht="15.75" customHeight="1">
      <c r="A161" s="149">
        <f t="shared" si="22"/>
        <v>71</v>
      </c>
      <c r="B161" s="143" t="s">
        <v>149</v>
      </c>
      <c r="C161" s="150" t="s">
        <v>151</v>
      </c>
      <c r="D161" s="145" t="s">
        <v>25</v>
      </c>
      <c r="E161" s="146">
        <v>2785</v>
      </c>
      <c r="F161" s="147"/>
      <c r="G161" s="66"/>
      <c r="H161" s="28">
        <f t="shared" si="21"/>
        <v>0</v>
      </c>
    </row>
    <row r="162" spans="1:8">
      <c r="A162" s="149">
        <f t="shared" si="22"/>
        <v>72</v>
      </c>
      <c r="B162" s="152" t="s">
        <v>152</v>
      </c>
      <c r="C162" s="150" t="s">
        <v>153</v>
      </c>
      <c r="D162" s="145"/>
      <c r="E162" s="146">
        <v>218</v>
      </c>
      <c r="F162" s="147"/>
      <c r="G162" s="66"/>
      <c r="H162" s="28">
        <f t="shared" si="21"/>
        <v>0</v>
      </c>
    </row>
    <row r="163" spans="1:8" ht="25.5">
      <c r="A163" s="149">
        <f t="shared" si="22"/>
        <v>73</v>
      </c>
      <c r="B163" s="151" t="s">
        <v>204</v>
      </c>
      <c r="C163" s="150" t="s">
        <v>154</v>
      </c>
      <c r="D163" s="145" t="s">
        <v>25</v>
      </c>
      <c r="E163" s="146">
        <v>796</v>
      </c>
      <c r="F163" s="147"/>
      <c r="G163" s="66"/>
      <c r="H163" s="28">
        <f t="shared" si="21"/>
        <v>0</v>
      </c>
    </row>
    <row r="164" spans="1:8">
      <c r="A164" s="149" t="str">
        <f t="shared" si="22"/>
        <v/>
      </c>
      <c r="B164" s="143"/>
      <c r="C164" s="150"/>
      <c r="D164" s="145"/>
      <c r="E164" s="146"/>
      <c r="F164" s="147"/>
      <c r="G164" s="66"/>
      <c r="H164" s="28" t="str">
        <f t="shared" si="21"/>
        <v/>
      </c>
    </row>
    <row r="165" spans="1:8">
      <c r="A165" s="149" t="str">
        <f t="shared" si="22"/>
        <v/>
      </c>
      <c r="B165" s="143"/>
      <c r="C165" s="150" t="s">
        <v>155</v>
      </c>
      <c r="D165" s="145"/>
      <c r="E165" s="146"/>
      <c r="F165" s="147"/>
      <c r="G165" s="66"/>
      <c r="H165" s="28" t="str">
        <f t="shared" si="21"/>
        <v/>
      </c>
    </row>
    <row r="166" spans="1:8">
      <c r="A166" s="149">
        <f t="shared" si="22"/>
        <v>74</v>
      </c>
      <c r="B166" s="143" t="s">
        <v>156</v>
      </c>
      <c r="C166" s="144" t="s">
        <v>157</v>
      </c>
      <c r="D166" s="145" t="s">
        <v>31</v>
      </c>
      <c r="E166" s="146">
        <v>1992</v>
      </c>
      <c r="F166" s="147"/>
      <c r="G166" s="66"/>
      <c r="H166" s="28">
        <f t="shared" si="21"/>
        <v>0</v>
      </c>
    </row>
    <row r="167" spans="1:8" ht="25.5">
      <c r="A167" s="149">
        <f t="shared" si="22"/>
        <v>75</v>
      </c>
      <c r="B167" s="143" t="s">
        <v>158</v>
      </c>
      <c r="C167" s="144" t="s">
        <v>159</v>
      </c>
      <c r="D167" s="145" t="s">
        <v>31</v>
      </c>
      <c r="E167" s="146">
        <v>1218</v>
      </c>
      <c r="F167" s="147"/>
      <c r="G167" s="66"/>
      <c r="H167" s="28">
        <f t="shared" si="21"/>
        <v>0</v>
      </c>
    </row>
    <row r="168" spans="1:8" ht="25.5">
      <c r="A168" s="149">
        <f t="shared" si="22"/>
        <v>76</v>
      </c>
      <c r="B168" s="143" t="s">
        <v>160</v>
      </c>
      <c r="C168" s="144" t="s">
        <v>71</v>
      </c>
      <c r="D168" s="145" t="s">
        <v>31</v>
      </c>
      <c r="E168" s="146">
        <v>1992</v>
      </c>
      <c r="F168" s="147"/>
      <c r="G168" s="66"/>
      <c r="H168" s="28">
        <f t="shared" si="21"/>
        <v>0</v>
      </c>
    </row>
    <row r="169" spans="1:8">
      <c r="A169" s="149" t="str">
        <f t="shared" si="22"/>
        <v/>
      </c>
      <c r="B169" s="143"/>
      <c r="C169" s="144"/>
      <c r="D169" s="145"/>
      <c r="E169" s="146"/>
      <c r="F169" s="147"/>
      <c r="G169" s="66"/>
      <c r="H169" s="28" t="str">
        <f t="shared" si="21"/>
        <v/>
      </c>
    </row>
    <row r="170" spans="1:8">
      <c r="A170" s="149" t="str">
        <f t="shared" si="22"/>
        <v/>
      </c>
      <c r="B170" s="143"/>
      <c r="C170" s="150" t="s">
        <v>161</v>
      </c>
      <c r="D170" s="145"/>
      <c r="E170" s="146"/>
      <c r="F170" s="147"/>
      <c r="G170" s="66"/>
      <c r="H170" s="28" t="str">
        <f t="shared" si="21"/>
        <v/>
      </c>
    </row>
    <row r="171" spans="1:8">
      <c r="A171" s="149" t="str">
        <f t="shared" si="22"/>
        <v/>
      </c>
      <c r="B171" s="143"/>
      <c r="C171" s="150"/>
      <c r="D171" s="145"/>
      <c r="E171" s="146"/>
      <c r="F171" s="147"/>
      <c r="G171" s="66"/>
      <c r="H171" s="28" t="str">
        <f t="shared" si="21"/>
        <v/>
      </c>
    </row>
    <row r="172" spans="1:8">
      <c r="A172" s="149">
        <f t="shared" si="22"/>
        <v>77</v>
      </c>
      <c r="B172" s="143" t="s">
        <v>125</v>
      </c>
      <c r="C172" s="150" t="s">
        <v>207</v>
      </c>
      <c r="D172" s="145" t="s">
        <v>25</v>
      </c>
      <c r="E172" s="146">
        <v>132</v>
      </c>
      <c r="F172" s="147"/>
      <c r="G172" s="66"/>
      <c r="H172" s="28">
        <f t="shared" si="21"/>
        <v>0</v>
      </c>
    </row>
    <row r="173" spans="1:8">
      <c r="A173" s="149" t="str">
        <f t="shared" si="22"/>
        <v/>
      </c>
      <c r="B173" s="143"/>
      <c r="C173" s="150"/>
      <c r="D173" s="145"/>
      <c r="E173" s="146"/>
      <c r="F173" s="147"/>
      <c r="G173" s="66"/>
      <c r="H173" s="28" t="str">
        <f t="shared" si="21"/>
        <v/>
      </c>
    </row>
    <row r="174" spans="1:8">
      <c r="A174" s="149">
        <f t="shared" si="22"/>
        <v>78</v>
      </c>
      <c r="B174" s="143" t="s">
        <v>125</v>
      </c>
      <c r="C174" s="150" t="s">
        <v>208</v>
      </c>
      <c r="D174" s="145" t="s">
        <v>25</v>
      </c>
      <c r="E174" s="146">
        <v>651</v>
      </c>
      <c r="F174" s="147"/>
      <c r="G174" s="66"/>
      <c r="H174" s="28">
        <f t="shared" si="21"/>
        <v>0</v>
      </c>
    </row>
    <row r="175" spans="1:8">
      <c r="A175" s="149">
        <f t="shared" si="22"/>
        <v>79</v>
      </c>
      <c r="B175" s="143" t="s">
        <v>131</v>
      </c>
      <c r="C175" s="150" t="s">
        <v>72</v>
      </c>
      <c r="D175" s="145" t="s">
        <v>37</v>
      </c>
      <c r="E175" s="146">
        <v>21779</v>
      </c>
      <c r="F175" s="147"/>
      <c r="G175" s="66"/>
      <c r="H175" s="28">
        <f t="shared" si="21"/>
        <v>0</v>
      </c>
    </row>
    <row r="176" spans="1:8">
      <c r="A176" s="149">
        <f t="shared" si="22"/>
        <v>80</v>
      </c>
      <c r="B176" s="143" t="s">
        <v>131</v>
      </c>
      <c r="C176" s="144" t="s">
        <v>162</v>
      </c>
      <c r="D176" s="145" t="s">
        <v>38</v>
      </c>
      <c r="E176" s="99">
        <v>9662</v>
      </c>
      <c r="F176" s="147"/>
      <c r="G176" s="66"/>
      <c r="H176" s="28">
        <f t="shared" si="21"/>
        <v>0</v>
      </c>
    </row>
    <row r="177" spans="1:8">
      <c r="A177" s="149" t="str">
        <f t="shared" si="22"/>
        <v/>
      </c>
      <c r="B177" s="24"/>
      <c r="C177" s="107"/>
      <c r="D177" s="41"/>
      <c r="F177" s="43"/>
      <c r="G177" s="66"/>
      <c r="H177" s="28" t="str">
        <f t="shared" si="21"/>
        <v/>
      </c>
    </row>
    <row r="178" spans="1:8">
      <c r="A178" s="149" t="str">
        <f t="shared" si="22"/>
        <v/>
      </c>
      <c r="B178" s="33"/>
      <c r="C178" s="114" t="s">
        <v>73</v>
      </c>
      <c r="D178" s="41"/>
      <c r="E178" s="99"/>
      <c r="F178" s="43"/>
      <c r="G178" s="66"/>
      <c r="H178" s="28" t="str">
        <f t="shared" si="21"/>
        <v/>
      </c>
    </row>
    <row r="179" spans="1:8">
      <c r="A179" s="149" t="str">
        <f t="shared" si="22"/>
        <v/>
      </c>
      <c r="B179" s="33"/>
      <c r="C179" s="55"/>
      <c r="D179" s="33"/>
      <c r="E179" s="65"/>
      <c r="F179" s="54"/>
      <c r="G179" s="54"/>
      <c r="H179" s="28" t="str">
        <f t="shared" si="21"/>
        <v/>
      </c>
    </row>
    <row r="180" spans="1:8">
      <c r="A180" s="149" t="str">
        <f t="shared" si="22"/>
        <v/>
      </c>
      <c r="B180" s="33"/>
      <c r="C180" s="55" t="s">
        <v>74</v>
      </c>
      <c r="D180" s="33"/>
      <c r="E180" s="65"/>
      <c r="F180" s="54"/>
      <c r="G180" s="54"/>
      <c r="H180" s="28" t="str">
        <f t="shared" si="21"/>
        <v/>
      </c>
    </row>
    <row r="181" spans="1:8" ht="25.5">
      <c r="A181" s="149">
        <f t="shared" si="22"/>
        <v>81</v>
      </c>
      <c r="B181" s="33" t="s">
        <v>75</v>
      </c>
      <c r="C181" s="55" t="s">
        <v>76</v>
      </c>
      <c r="D181" s="33" t="s">
        <v>31</v>
      </c>
      <c r="E181" s="99">
        <v>21600</v>
      </c>
      <c r="F181" s="43"/>
      <c r="G181" s="54"/>
      <c r="H181" s="28">
        <f t="shared" si="21"/>
        <v>0</v>
      </c>
    </row>
    <row r="182" spans="1:8" ht="25.5">
      <c r="A182" s="149">
        <f t="shared" si="22"/>
        <v>82</v>
      </c>
      <c r="B182" s="33" t="s">
        <v>75</v>
      </c>
      <c r="C182" s="55" t="s">
        <v>77</v>
      </c>
      <c r="D182" s="33" t="s">
        <v>31</v>
      </c>
      <c r="E182" s="99">
        <v>21600</v>
      </c>
      <c r="F182" s="43"/>
      <c r="G182" s="54"/>
      <c r="H182" s="28">
        <f t="shared" si="21"/>
        <v>0</v>
      </c>
    </row>
    <row r="183" spans="1:8" ht="25.5">
      <c r="A183" s="149">
        <f t="shared" si="22"/>
        <v>83</v>
      </c>
      <c r="B183" s="33" t="s">
        <v>75</v>
      </c>
      <c r="C183" s="55" t="s">
        <v>78</v>
      </c>
      <c r="D183" s="33" t="s">
        <v>31</v>
      </c>
      <c r="E183" s="99">
        <v>21600</v>
      </c>
      <c r="F183" s="43"/>
      <c r="G183" s="54"/>
      <c r="H183" s="28">
        <f t="shared" si="21"/>
        <v>0</v>
      </c>
    </row>
    <row r="184" spans="1:8">
      <c r="A184" s="149">
        <f t="shared" ref="A184:A195" si="23">IF(E183&gt;0,MAX(A175:A183)+1,"")</f>
        <v>84</v>
      </c>
      <c r="B184" s="33"/>
      <c r="C184" s="55"/>
      <c r="D184" s="33"/>
      <c r="E184" s="99"/>
      <c r="F184" s="43"/>
      <c r="G184" s="54"/>
      <c r="H184" s="28" t="str">
        <f t="shared" si="21"/>
        <v/>
      </c>
    </row>
    <row r="185" spans="1:8">
      <c r="A185" s="149" t="str">
        <f t="shared" si="23"/>
        <v/>
      </c>
      <c r="B185" s="33"/>
      <c r="C185" s="55" t="s">
        <v>79</v>
      </c>
      <c r="D185" s="33"/>
      <c r="E185" s="99"/>
      <c r="F185" s="43"/>
      <c r="G185" s="54"/>
      <c r="H185" s="28" t="str">
        <f t="shared" si="21"/>
        <v/>
      </c>
    </row>
    <row r="186" spans="1:8">
      <c r="A186" s="149" t="str">
        <f t="shared" si="23"/>
        <v/>
      </c>
      <c r="B186" s="33" t="s">
        <v>80</v>
      </c>
      <c r="C186" s="55" t="s">
        <v>81</v>
      </c>
      <c r="D186" s="33" t="s">
        <v>52</v>
      </c>
      <c r="E186" s="99">
        <v>868</v>
      </c>
      <c r="F186" s="43"/>
      <c r="G186" s="54"/>
      <c r="H186" s="28">
        <f t="shared" si="21"/>
        <v>0</v>
      </c>
    </row>
    <row r="187" spans="1:8" ht="25.5">
      <c r="A187" s="149">
        <f t="shared" si="23"/>
        <v>85</v>
      </c>
      <c r="B187" s="33" t="s">
        <v>80</v>
      </c>
      <c r="C187" s="55" t="s">
        <v>82</v>
      </c>
      <c r="D187" s="33" t="s">
        <v>52</v>
      </c>
      <c r="E187" s="99">
        <v>1680</v>
      </c>
      <c r="F187" s="43"/>
      <c r="G187" s="54"/>
      <c r="H187" s="28">
        <f t="shared" si="21"/>
        <v>0</v>
      </c>
    </row>
    <row r="188" spans="1:8">
      <c r="A188" s="149">
        <f t="shared" si="23"/>
        <v>86</v>
      </c>
      <c r="B188" s="113"/>
      <c r="C188" s="55"/>
      <c r="D188" s="33"/>
      <c r="E188" s="99"/>
      <c r="F188" s="43"/>
      <c r="G188" s="54"/>
      <c r="H188" s="28" t="str">
        <f t="shared" si="21"/>
        <v/>
      </c>
    </row>
    <row r="189" spans="1:8">
      <c r="A189" s="149" t="str">
        <f t="shared" si="23"/>
        <v/>
      </c>
      <c r="B189" s="113"/>
      <c r="C189" s="55" t="s">
        <v>83</v>
      </c>
      <c r="D189" s="33"/>
      <c r="E189" s="99"/>
      <c r="F189" s="43"/>
      <c r="G189" s="54"/>
      <c r="H189" s="28" t="str">
        <f t="shared" si="21"/>
        <v/>
      </c>
    </row>
    <row r="190" spans="1:8">
      <c r="A190" s="149" t="str">
        <f t="shared" si="23"/>
        <v/>
      </c>
      <c r="B190" s="115" t="s">
        <v>84</v>
      </c>
      <c r="C190" s="55" t="s">
        <v>118</v>
      </c>
      <c r="D190" s="33" t="s">
        <v>52</v>
      </c>
      <c r="E190" s="99">
        <v>0</v>
      </c>
      <c r="F190" s="43"/>
      <c r="G190" s="54"/>
      <c r="H190" s="28" t="str">
        <f t="shared" si="21"/>
        <v/>
      </c>
    </row>
    <row r="191" spans="1:8">
      <c r="A191" s="149" t="str">
        <f t="shared" si="23"/>
        <v/>
      </c>
      <c r="B191" s="115" t="s">
        <v>84</v>
      </c>
      <c r="C191" s="55" t="s">
        <v>85</v>
      </c>
      <c r="D191" s="33" t="s">
        <v>52</v>
      </c>
      <c r="E191" s="99">
        <v>1</v>
      </c>
      <c r="F191" s="43"/>
      <c r="G191" s="54"/>
      <c r="H191" s="28">
        <f t="shared" si="21"/>
        <v>0</v>
      </c>
    </row>
    <row r="192" spans="1:8">
      <c r="A192" s="149">
        <f t="shared" si="23"/>
        <v>87</v>
      </c>
      <c r="B192" s="115"/>
      <c r="C192" s="55"/>
      <c r="D192" s="33"/>
      <c r="E192" s="99"/>
      <c r="F192" s="43"/>
      <c r="G192" s="54"/>
      <c r="H192" s="28" t="str">
        <f t="shared" si="21"/>
        <v/>
      </c>
    </row>
    <row r="193" spans="1:8">
      <c r="A193" s="149" t="str">
        <f t="shared" si="23"/>
        <v/>
      </c>
      <c r="B193" s="115"/>
      <c r="C193" s="55" t="s">
        <v>86</v>
      </c>
      <c r="D193" s="33"/>
      <c r="E193" s="99"/>
      <c r="F193" s="43"/>
      <c r="G193" s="54"/>
      <c r="H193" s="28" t="str">
        <f t="shared" si="21"/>
        <v/>
      </c>
    </row>
    <row r="194" spans="1:8">
      <c r="A194" s="149" t="str">
        <f t="shared" si="23"/>
        <v/>
      </c>
      <c r="B194" s="115"/>
      <c r="C194" s="55" t="s">
        <v>87</v>
      </c>
      <c r="D194" s="33"/>
      <c r="E194" s="99"/>
      <c r="F194" s="43"/>
      <c r="G194" s="54"/>
      <c r="H194" s="28" t="str">
        <f t="shared" si="21"/>
        <v/>
      </c>
    </row>
    <row r="195" spans="1:8">
      <c r="A195" s="149" t="str">
        <f t="shared" si="23"/>
        <v/>
      </c>
      <c r="B195" s="115" t="s">
        <v>84</v>
      </c>
      <c r="C195" s="55" t="s">
        <v>88</v>
      </c>
      <c r="D195" s="33" t="s">
        <v>52</v>
      </c>
      <c r="E195" s="99">
        <v>6</v>
      </c>
      <c r="F195" s="43"/>
      <c r="G195" s="54"/>
      <c r="H195" s="28">
        <f t="shared" si="21"/>
        <v>0</v>
      </c>
    </row>
    <row r="196" spans="1:8">
      <c r="A196" s="94" t="str">
        <f t="shared" ref="A196:A205" si="24">IF(E196&gt;0,MAX(A187:A195)+1,"")</f>
        <v/>
      </c>
      <c r="B196" s="115"/>
      <c r="C196" s="55"/>
      <c r="D196" s="33"/>
      <c r="E196" s="99"/>
      <c r="F196" s="43"/>
      <c r="G196" s="54"/>
      <c r="H196" s="28" t="str">
        <f t="shared" si="21"/>
        <v/>
      </c>
    </row>
    <row r="197" spans="1:8">
      <c r="A197" s="94" t="str">
        <f t="shared" si="24"/>
        <v/>
      </c>
      <c r="B197" s="115"/>
      <c r="C197" s="55" t="s">
        <v>120</v>
      </c>
      <c r="D197" s="33"/>
      <c r="E197" s="99"/>
      <c r="F197" s="43"/>
      <c r="G197" s="54"/>
      <c r="H197" s="28" t="str">
        <f t="shared" si="21"/>
        <v/>
      </c>
    </row>
    <row r="198" spans="1:8">
      <c r="A198" s="94">
        <f t="shared" si="24"/>
        <v>88</v>
      </c>
      <c r="B198" s="115" t="s">
        <v>84</v>
      </c>
      <c r="C198" s="55" t="s">
        <v>88</v>
      </c>
      <c r="D198" s="33" t="s">
        <v>52</v>
      </c>
      <c r="E198" s="99">
        <v>2</v>
      </c>
      <c r="F198" s="43"/>
      <c r="G198" s="54"/>
      <c r="H198" s="28">
        <f t="shared" si="21"/>
        <v>0</v>
      </c>
    </row>
    <row r="199" spans="1:8">
      <c r="A199" s="94" t="str">
        <f t="shared" si="24"/>
        <v/>
      </c>
      <c r="B199" s="115"/>
      <c r="C199" s="55"/>
      <c r="D199" s="33"/>
      <c r="E199" s="99"/>
      <c r="F199" s="43"/>
      <c r="G199" s="54"/>
      <c r="H199" s="28" t="str">
        <f t="shared" si="21"/>
        <v/>
      </c>
    </row>
    <row r="200" spans="1:8">
      <c r="A200" s="94" t="str">
        <f t="shared" si="24"/>
        <v/>
      </c>
      <c r="B200" s="115"/>
      <c r="C200" s="55" t="s">
        <v>119</v>
      </c>
      <c r="D200" s="33"/>
      <c r="E200" s="99"/>
      <c r="F200" s="43"/>
      <c r="G200" s="54"/>
      <c r="H200" s="28" t="str">
        <f t="shared" si="21"/>
        <v/>
      </c>
    </row>
    <row r="201" spans="1:8" s="7" customFormat="1">
      <c r="A201" s="94">
        <f t="shared" si="24"/>
        <v>89</v>
      </c>
      <c r="B201" s="115" t="s">
        <v>84</v>
      </c>
      <c r="C201" s="55" t="s">
        <v>88</v>
      </c>
      <c r="D201" s="33" t="s">
        <v>52</v>
      </c>
      <c r="E201" s="99">
        <v>4</v>
      </c>
      <c r="F201" s="43"/>
      <c r="G201" s="54"/>
      <c r="H201" s="28">
        <f t="shared" si="21"/>
        <v>0</v>
      </c>
    </row>
    <row r="202" spans="1:8" s="7" customFormat="1">
      <c r="A202" s="94" t="str">
        <f t="shared" si="24"/>
        <v/>
      </c>
      <c r="B202" s="115"/>
      <c r="C202" s="55"/>
      <c r="D202" s="33"/>
      <c r="E202" s="99"/>
      <c r="F202" s="43"/>
      <c r="G202" s="54"/>
      <c r="H202" s="28" t="str">
        <f t="shared" si="21"/>
        <v/>
      </c>
    </row>
    <row r="203" spans="1:8" s="7" customFormat="1">
      <c r="A203" s="94" t="str">
        <f t="shared" si="24"/>
        <v/>
      </c>
      <c r="B203" s="115"/>
      <c r="C203" s="55" t="s">
        <v>89</v>
      </c>
      <c r="D203" s="33"/>
      <c r="E203" s="99"/>
      <c r="F203" s="43"/>
      <c r="G203" s="54"/>
      <c r="H203" s="28" t="str">
        <f t="shared" si="21"/>
        <v/>
      </c>
    </row>
    <row r="204" spans="1:8">
      <c r="A204" s="94" t="str">
        <f t="shared" si="24"/>
        <v/>
      </c>
      <c r="B204" s="115"/>
      <c r="C204" s="55" t="s">
        <v>90</v>
      </c>
      <c r="D204" s="33"/>
      <c r="E204" s="30"/>
      <c r="F204" s="54"/>
      <c r="G204" s="54"/>
      <c r="H204" s="28" t="str">
        <f t="shared" ref="H204:H205" si="25">IF(E204&gt;0,E204*F204,"")</f>
        <v/>
      </c>
    </row>
    <row r="205" spans="1:8">
      <c r="A205" s="100">
        <f t="shared" si="24"/>
        <v>90</v>
      </c>
      <c r="B205" s="116" t="s">
        <v>84</v>
      </c>
      <c r="C205" s="71" t="s">
        <v>91</v>
      </c>
      <c r="D205" s="72" t="s">
        <v>52</v>
      </c>
      <c r="E205" s="45">
        <v>4</v>
      </c>
      <c r="F205" s="73"/>
      <c r="G205" s="73"/>
      <c r="H205" s="46">
        <f t="shared" si="25"/>
        <v>0</v>
      </c>
    </row>
    <row r="206" spans="1:8">
      <c r="A206" s="74"/>
      <c r="B206" s="74"/>
      <c r="C206" s="125">
        <f>+C226</f>
        <v>99</v>
      </c>
      <c r="D206" s="74"/>
      <c r="E206" s="75"/>
      <c r="F206" s="76"/>
      <c r="G206" s="77" t="s">
        <v>108</v>
      </c>
      <c r="H206" s="87">
        <f>ROUND(SUM(H157:H205),2)</f>
        <v>0</v>
      </c>
    </row>
    <row r="207" spans="1:8">
      <c r="A207" s="138"/>
      <c r="B207" s="139"/>
      <c r="C207" s="140"/>
      <c r="D207" s="141"/>
      <c r="E207" s="75"/>
      <c r="F207" s="76"/>
      <c r="G207" s="77" t="s">
        <v>105</v>
      </c>
      <c r="H207" s="88">
        <f>+H206+H151</f>
        <v>0</v>
      </c>
    </row>
    <row r="208" spans="1:8">
      <c r="A208" s="163"/>
      <c r="B208" s="167" t="s">
        <v>169</v>
      </c>
      <c r="C208" s="167"/>
      <c r="D208" s="163"/>
      <c r="E208" s="75"/>
      <c r="F208" s="76"/>
      <c r="G208" s="76"/>
      <c r="H208" s="13"/>
    </row>
    <row r="209" spans="1:8">
      <c r="A209" s="138"/>
      <c r="B209" s="139"/>
      <c r="C209" s="140"/>
      <c r="D209" s="142"/>
      <c r="E209" s="75"/>
      <c r="F209" s="76"/>
      <c r="G209" s="76"/>
      <c r="H209" s="13"/>
    </row>
    <row r="210" spans="1:8">
      <c r="A210" s="162"/>
      <c r="B210" s="167" t="s">
        <v>170</v>
      </c>
      <c r="C210" s="167"/>
      <c r="D210" s="162"/>
      <c r="E210" s="75"/>
      <c r="F210" s="76"/>
      <c r="G210" s="76"/>
      <c r="H210" s="13"/>
    </row>
    <row r="211" spans="1:8">
      <c r="A211" s="74"/>
      <c r="B211" s="78"/>
      <c r="C211" s="79"/>
      <c r="D211" s="80"/>
      <c r="E211" s="75"/>
      <c r="F211" s="81"/>
      <c r="G211" s="81"/>
      <c r="H211" s="13"/>
    </row>
    <row r="212" spans="1:8">
      <c r="A212" s="47">
        <f t="shared" ref="A212:A218" si="26">IF((E212&gt;0),+MAX(A192:A211)+1,"")</f>
        <v>91</v>
      </c>
      <c r="B212" s="82" t="s">
        <v>84</v>
      </c>
      <c r="C212" s="83" t="s">
        <v>92</v>
      </c>
      <c r="D212" s="84" t="s">
        <v>52</v>
      </c>
      <c r="E212" s="48">
        <v>22</v>
      </c>
      <c r="F212" s="49"/>
      <c r="G212" s="49"/>
      <c r="H212" s="50">
        <f t="shared" ref="H212:H225" si="27">IF(E212&gt;0,E212*F212,"")</f>
        <v>0</v>
      </c>
    </row>
    <row r="213" spans="1:8">
      <c r="A213" s="24" t="str">
        <f t="shared" si="26"/>
        <v/>
      </c>
      <c r="B213" s="70"/>
      <c r="C213" s="55"/>
      <c r="D213" s="33"/>
      <c r="E213" s="30"/>
      <c r="F213" s="54"/>
      <c r="G213" s="54"/>
      <c r="H213" s="28" t="str">
        <f t="shared" si="27"/>
        <v/>
      </c>
    </row>
    <row r="214" spans="1:8">
      <c r="A214" s="24" t="str">
        <f t="shared" si="26"/>
        <v/>
      </c>
      <c r="B214" s="70"/>
      <c r="C214" s="55" t="s">
        <v>93</v>
      </c>
      <c r="D214" s="33"/>
      <c r="E214" s="30"/>
      <c r="F214" s="54"/>
      <c r="G214" s="54"/>
      <c r="H214" s="28" t="str">
        <f t="shared" si="27"/>
        <v/>
      </c>
    </row>
    <row r="215" spans="1:8">
      <c r="A215" s="24">
        <f t="shared" si="26"/>
        <v>92</v>
      </c>
      <c r="B215" s="70" t="s">
        <v>84</v>
      </c>
      <c r="C215" s="55" t="s">
        <v>121</v>
      </c>
      <c r="D215" s="33" t="s">
        <v>52</v>
      </c>
      <c r="E215" s="30">
        <v>3</v>
      </c>
      <c r="F215" s="54"/>
      <c r="G215" s="54"/>
      <c r="H215" s="28">
        <f t="shared" si="27"/>
        <v>0</v>
      </c>
    </row>
    <row r="216" spans="1:8">
      <c r="A216" s="24">
        <f t="shared" si="26"/>
        <v>93</v>
      </c>
      <c r="B216" s="70" t="s">
        <v>84</v>
      </c>
      <c r="C216" s="55" t="s">
        <v>95</v>
      </c>
      <c r="D216" s="33" t="s">
        <v>52</v>
      </c>
      <c r="E216" s="30">
        <v>5</v>
      </c>
      <c r="F216" s="54"/>
      <c r="G216" s="54"/>
      <c r="H216" s="28">
        <f t="shared" si="27"/>
        <v>0</v>
      </c>
    </row>
    <row r="217" spans="1:8">
      <c r="A217" s="24">
        <f t="shared" si="26"/>
        <v>94</v>
      </c>
      <c r="B217" s="70" t="s">
        <v>84</v>
      </c>
      <c r="C217" s="55" t="s">
        <v>94</v>
      </c>
      <c r="D217" s="33" t="s">
        <v>52</v>
      </c>
      <c r="E217" s="30">
        <v>1</v>
      </c>
      <c r="F217" s="54"/>
      <c r="G217" s="54"/>
      <c r="H217" s="28">
        <f t="shared" si="27"/>
        <v>0</v>
      </c>
    </row>
    <row r="218" spans="1:8">
      <c r="A218" s="24">
        <f t="shared" si="26"/>
        <v>95</v>
      </c>
      <c r="B218" s="70" t="s">
        <v>84</v>
      </c>
      <c r="C218" s="55" t="s">
        <v>122</v>
      </c>
      <c r="D218" s="33" t="s">
        <v>52</v>
      </c>
      <c r="E218" s="30">
        <v>1</v>
      </c>
      <c r="F218" s="54"/>
      <c r="G218" s="54"/>
      <c r="H218" s="28">
        <f t="shared" si="27"/>
        <v>0</v>
      </c>
    </row>
    <row r="219" spans="1:8">
      <c r="A219" s="24" t="str">
        <f>IF((E219&gt;0),+MAX(A203:A218)+1,"")</f>
        <v/>
      </c>
      <c r="B219" s="70"/>
      <c r="C219" s="55"/>
      <c r="D219" s="33"/>
      <c r="E219" s="30"/>
      <c r="F219" s="54"/>
      <c r="G219" s="54"/>
      <c r="H219" s="28" t="str">
        <f t="shared" si="27"/>
        <v/>
      </c>
    </row>
    <row r="220" spans="1:8">
      <c r="A220" s="24" t="str">
        <f>IF((E220&gt;0),+MAX(A204:A219)+1,"")</f>
        <v/>
      </c>
      <c r="B220" s="70"/>
      <c r="C220" s="55" t="s">
        <v>96</v>
      </c>
      <c r="D220" s="33"/>
      <c r="E220" s="30"/>
      <c r="F220" s="54"/>
      <c r="G220" s="54"/>
      <c r="H220" s="28" t="str">
        <f t="shared" si="27"/>
        <v/>
      </c>
    </row>
    <row r="221" spans="1:8" ht="25.5">
      <c r="A221" s="24">
        <f>IF((E221&gt;0),+MAX(A205:A220)+1,"")</f>
        <v>96</v>
      </c>
      <c r="B221" s="70" t="s">
        <v>97</v>
      </c>
      <c r="C221" s="55" t="s">
        <v>98</v>
      </c>
      <c r="D221" s="33" t="s">
        <v>52</v>
      </c>
      <c r="E221" s="30">
        <v>610</v>
      </c>
      <c r="F221" s="54"/>
      <c r="G221" s="54"/>
      <c r="H221" s="28">
        <f t="shared" si="27"/>
        <v>0</v>
      </c>
    </row>
    <row r="222" spans="1:8">
      <c r="A222" s="24" t="str">
        <f>IF((E222&gt;0),+MAX(A212:A221)+1,"")</f>
        <v/>
      </c>
      <c r="B222" s="70"/>
      <c r="C222" s="55"/>
      <c r="D222" s="33"/>
      <c r="E222" s="30"/>
      <c r="F222" s="54"/>
      <c r="G222" s="54"/>
      <c r="H222" s="28" t="str">
        <f t="shared" si="27"/>
        <v/>
      </c>
    </row>
    <row r="223" spans="1:8" ht="25.5">
      <c r="A223" s="24">
        <f>IF((E223&gt;0),+MAX(A212:A222)+1,"")</f>
        <v>97</v>
      </c>
      <c r="B223" s="70" t="s">
        <v>99</v>
      </c>
      <c r="C223" s="40" t="s">
        <v>100</v>
      </c>
      <c r="D223" s="33" t="s">
        <v>101</v>
      </c>
      <c r="E223" s="30">
        <v>1150</v>
      </c>
      <c r="F223" s="54"/>
      <c r="G223" s="54"/>
      <c r="H223" s="28">
        <f t="shared" si="27"/>
        <v>0</v>
      </c>
    </row>
    <row r="224" spans="1:8" ht="25.5">
      <c r="A224" s="24">
        <f>IF((E224&gt;0),+MAX(A213:A223)+1,"")</f>
        <v>98</v>
      </c>
      <c r="B224" s="108" t="s">
        <v>164</v>
      </c>
      <c r="C224" s="55" t="s">
        <v>190</v>
      </c>
      <c r="D224" s="33" t="s">
        <v>101</v>
      </c>
      <c r="E224" s="30">
        <v>13000</v>
      </c>
      <c r="F224" s="54"/>
      <c r="G224" s="54"/>
      <c r="H224" s="28">
        <f t="shared" si="27"/>
        <v>0</v>
      </c>
    </row>
    <row r="225" spans="1:8" ht="25.5">
      <c r="A225" s="44">
        <f>IF((E225&gt;0),+MAX(A214:A224)+1,"")</f>
        <v>99</v>
      </c>
      <c r="B225" s="121" t="s">
        <v>188</v>
      </c>
      <c r="C225" s="85" t="s">
        <v>189</v>
      </c>
      <c r="D225" s="72" t="s">
        <v>101</v>
      </c>
      <c r="E225" s="45">
        <v>24000</v>
      </c>
      <c r="F225" s="73"/>
      <c r="G225" s="73"/>
      <c r="H225" s="46">
        <f t="shared" si="27"/>
        <v>0</v>
      </c>
    </row>
    <row r="226" spans="1:8">
      <c r="C226" s="125">
        <f>+MAX(A18:A225)</f>
        <v>99</v>
      </c>
      <c r="E226" s="13"/>
      <c r="G226" s="77" t="s">
        <v>109</v>
      </c>
      <c r="H226" s="87">
        <f>ROUND(SUM(H212:H225),2)</f>
        <v>0</v>
      </c>
    </row>
    <row r="227" spans="1:8">
      <c r="G227" s="77" t="s">
        <v>105</v>
      </c>
      <c r="H227" s="88">
        <f>+H226+H207</f>
        <v>0</v>
      </c>
    </row>
    <row r="228" spans="1:8">
      <c r="F228" s="86"/>
      <c r="G228" s="13"/>
      <c r="H228" s="13"/>
    </row>
    <row r="229" spans="1:8">
      <c r="F229" s="86"/>
      <c r="G229" s="13"/>
      <c r="H229" s="13"/>
    </row>
    <row r="230" spans="1:8">
      <c r="G230" s="13"/>
      <c r="H230" s="13"/>
    </row>
    <row r="231" spans="1:8">
      <c r="G231" s="89"/>
      <c r="H231" s="90"/>
    </row>
    <row r="232" spans="1:8">
      <c r="G232" s="89"/>
      <c r="H232" s="90"/>
    </row>
    <row r="233" spans="1:8">
      <c r="G233" s="89"/>
      <c r="H233" s="90"/>
    </row>
    <row r="234" spans="1:8">
      <c r="G234" s="13"/>
      <c r="H234" s="13"/>
    </row>
    <row r="235" spans="1:8">
      <c r="C235" s="153" t="s">
        <v>171</v>
      </c>
      <c r="D235" s="154"/>
      <c r="E235" s="155" t="s">
        <v>172</v>
      </c>
      <c r="F235" s="153" t="s">
        <v>173</v>
      </c>
      <c r="G235" s="13"/>
      <c r="H235" s="13"/>
    </row>
    <row r="236" spans="1:8">
      <c r="E236" s="131"/>
      <c r="G236" s="13"/>
      <c r="H236" s="13"/>
    </row>
    <row r="237" spans="1:8">
      <c r="E237" s="131"/>
      <c r="G237" s="13"/>
      <c r="H237" s="13"/>
    </row>
    <row r="238" spans="1:8">
      <c r="C238" s="156" t="s">
        <v>18</v>
      </c>
      <c r="E238" s="132"/>
      <c r="F238" s="133"/>
      <c r="G238" s="13"/>
      <c r="H238" s="13"/>
    </row>
    <row r="239" spans="1:8">
      <c r="C239" s="157"/>
      <c r="E239" s="132"/>
      <c r="F239" s="134"/>
      <c r="G239" s="13"/>
      <c r="H239" s="13"/>
    </row>
    <row r="240" spans="1:8">
      <c r="C240" s="156" t="s">
        <v>174</v>
      </c>
      <c r="E240" s="132"/>
      <c r="F240" s="133"/>
      <c r="G240" s="13"/>
      <c r="H240" s="90"/>
    </row>
    <row r="241" spans="3:8">
      <c r="C241" s="157"/>
      <c r="E241" s="132"/>
      <c r="F241" s="134"/>
      <c r="G241" s="13"/>
      <c r="H241" s="13"/>
    </row>
    <row r="242" spans="3:8">
      <c r="C242" s="156" t="s">
        <v>175</v>
      </c>
      <c r="E242" s="132"/>
      <c r="F242" s="133"/>
      <c r="G242" s="13"/>
      <c r="H242" s="13"/>
    </row>
    <row r="243" spans="3:8">
      <c r="C243" s="157"/>
      <c r="E243" s="132"/>
      <c r="F243" s="134"/>
      <c r="G243" s="13"/>
      <c r="H243" s="13"/>
    </row>
    <row r="244" spans="3:8">
      <c r="C244" s="156" t="s">
        <v>176</v>
      </c>
      <c r="E244" s="132"/>
      <c r="F244" s="133"/>
      <c r="G244" s="13"/>
      <c r="H244" s="13"/>
    </row>
    <row r="245" spans="3:8">
      <c r="C245" s="157"/>
      <c r="E245" s="132"/>
      <c r="F245" s="134"/>
      <c r="G245" s="13"/>
      <c r="H245" s="13"/>
    </row>
    <row r="246" spans="3:8">
      <c r="C246" s="156" t="s">
        <v>177</v>
      </c>
      <c r="E246" s="132"/>
      <c r="F246" s="133"/>
      <c r="G246" s="13"/>
      <c r="H246" s="13"/>
    </row>
    <row r="247" spans="3:8">
      <c r="C247" s="157"/>
      <c r="E247" s="132"/>
      <c r="F247" s="134"/>
      <c r="G247" s="13"/>
      <c r="H247" s="13"/>
    </row>
    <row r="248" spans="3:8">
      <c r="C248" s="156" t="s">
        <v>178</v>
      </c>
      <c r="E248" s="132"/>
      <c r="F248" s="133"/>
      <c r="G248" s="13"/>
      <c r="H248" s="13"/>
    </row>
    <row r="249" spans="3:8">
      <c r="C249" s="157"/>
      <c r="E249" s="132"/>
      <c r="F249" s="134"/>
      <c r="G249" s="13"/>
      <c r="H249" s="13"/>
    </row>
    <row r="250" spans="3:8">
      <c r="C250" s="156" t="s">
        <v>181</v>
      </c>
      <c r="E250" s="132"/>
      <c r="F250" s="133"/>
      <c r="G250" s="13"/>
      <c r="H250" s="13"/>
    </row>
    <row r="251" spans="3:8">
      <c r="C251" s="158"/>
      <c r="E251" s="132"/>
      <c r="F251" s="134"/>
      <c r="G251" s="13"/>
      <c r="H251" s="13"/>
    </row>
    <row r="252" spans="3:8">
      <c r="C252" s="156" t="s">
        <v>179</v>
      </c>
      <c r="E252" s="132"/>
      <c r="F252" s="133"/>
      <c r="G252" s="13"/>
      <c r="H252" s="13"/>
    </row>
    <row r="253" spans="3:8">
      <c r="C253" s="157"/>
      <c r="E253" s="135"/>
      <c r="F253" s="136"/>
      <c r="G253" s="13"/>
      <c r="H253" s="13"/>
    </row>
    <row r="254" spans="3:8">
      <c r="C254" s="153" t="s">
        <v>103</v>
      </c>
      <c r="D254" s="154"/>
      <c r="E254" s="137">
        <f>SUM(E238:E252)</f>
        <v>0</v>
      </c>
      <c r="F254" s="136">
        <f>SUM(F238:F252)</f>
        <v>0</v>
      </c>
      <c r="G254" s="13"/>
      <c r="H254" s="13"/>
    </row>
    <row r="255" spans="3:8">
      <c r="E255" s="131"/>
      <c r="F255" s="90"/>
      <c r="G255" s="13"/>
      <c r="H255" s="13"/>
    </row>
    <row r="256" spans="3:8">
      <c r="E256" s="131"/>
      <c r="G256" s="13"/>
      <c r="H256" s="13"/>
    </row>
    <row r="257" spans="5:8">
      <c r="E257" s="131"/>
      <c r="G257" s="13"/>
      <c r="H257" s="13"/>
    </row>
    <row r="258" spans="5:8">
      <c r="E258" s="131"/>
      <c r="G258" s="13"/>
      <c r="H258" s="13"/>
    </row>
    <row r="259" spans="5:8">
      <c r="E259" s="131"/>
      <c r="G259" s="13"/>
      <c r="H259" s="13"/>
    </row>
    <row r="260" spans="5:8">
      <c r="E260" s="131"/>
      <c r="G260" s="13"/>
      <c r="H260" s="13"/>
    </row>
    <row r="261" spans="5:8">
      <c r="E261" s="131"/>
      <c r="G261" s="13"/>
      <c r="H261" s="13"/>
    </row>
    <row r="262" spans="5:8">
      <c r="G262" s="13"/>
      <c r="H262" s="13"/>
    </row>
    <row r="263" spans="5:8">
      <c r="G263" s="13"/>
      <c r="H263" s="13"/>
    </row>
    <row r="264" spans="5:8">
      <c r="G264" s="13"/>
      <c r="H264" s="13"/>
    </row>
    <row r="265" spans="5:8">
      <c r="G265" s="13"/>
      <c r="H265" s="13"/>
    </row>
    <row r="266" spans="5:8">
      <c r="G266" s="13"/>
      <c r="H266" s="13"/>
    </row>
    <row r="267" spans="5:8">
      <c r="G267" s="159" t="s">
        <v>103</v>
      </c>
      <c r="H267" s="160">
        <f>+H227</f>
        <v>0</v>
      </c>
    </row>
    <row r="268" spans="5:8">
      <c r="G268" s="159" t="s">
        <v>102</v>
      </c>
      <c r="H268" s="160">
        <f>+H267*0.16</f>
        <v>0</v>
      </c>
    </row>
    <row r="269" spans="5:8">
      <c r="G269" s="159" t="s">
        <v>180</v>
      </c>
      <c r="H269" s="160">
        <f>+H267+H268</f>
        <v>0</v>
      </c>
    </row>
    <row r="270" spans="5:8">
      <c r="G270" s="13"/>
      <c r="H270" s="13"/>
    </row>
    <row r="271" spans="5:8">
      <c r="G271" s="13"/>
      <c r="H271" s="13"/>
    </row>
    <row r="272" spans="5:8">
      <c r="G272" s="13"/>
      <c r="H272" s="13"/>
    </row>
    <row r="273" spans="1:8">
      <c r="G273" s="13"/>
      <c r="H273" s="13"/>
    </row>
    <row r="274" spans="1:8">
      <c r="G274" s="13"/>
      <c r="H274" s="13"/>
    </row>
    <row r="275" spans="1:8">
      <c r="A275" s="138"/>
      <c r="B275" s="139"/>
      <c r="C275" s="140"/>
      <c r="D275" s="141"/>
      <c r="G275" s="13"/>
      <c r="H275" s="13"/>
    </row>
    <row r="276" spans="1:8">
      <c r="A276" s="168" t="s">
        <v>169</v>
      </c>
      <c r="B276" s="168"/>
      <c r="C276" s="168"/>
      <c r="D276" s="168"/>
      <c r="G276" s="13"/>
      <c r="H276" s="13"/>
    </row>
    <row r="277" spans="1:8">
      <c r="A277" s="138"/>
      <c r="B277" s="139"/>
      <c r="C277" s="140"/>
      <c r="D277" s="142"/>
      <c r="G277" s="13"/>
      <c r="H277" s="13"/>
    </row>
    <row r="278" spans="1:8">
      <c r="A278" s="169" t="s">
        <v>170</v>
      </c>
      <c r="B278" s="169"/>
      <c r="C278" s="169"/>
      <c r="D278" s="169"/>
      <c r="G278" s="13"/>
      <c r="H278" s="13"/>
    </row>
    <row r="279" spans="1:8">
      <c r="G279" s="13"/>
      <c r="H279" s="13"/>
    </row>
  </sheetData>
  <mergeCells count="26">
    <mergeCell ref="G6:H6"/>
    <mergeCell ref="A1:H1"/>
    <mergeCell ref="A2:H2"/>
    <mergeCell ref="A3:H3"/>
    <mergeCell ref="C4:E4"/>
    <mergeCell ref="A5:H5"/>
    <mergeCell ref="C7:D7"/>
    <mergeCell ref="E7:F7"/>
    <mergeCell ref="D8:H11"/>
    <mergeCell ref="A15:A16"/>
    <mergeCell ref="B15:B16"/>
    <mergeCell ref="C15:C16"/>
    <mergeCell ref="D15:D16"/>
    <mergeCell ref="E15:E16"/>
    <mergeCell ref="F15:G15"/>
    <mergeCell ref="H15:H16"/>
    <mergeCell ref="B65:C65"/>
    <mergeCell ref="B68:C68"/>
    <mergeCell ref="B114:C114"/>
    <mergeCell ref="B116:C116"/>
    <mergeCell ref="B152:C152"/>
    <mergeCell ref="B154:C154"/>
    <mergeCell ref="A276:D276"/>
    <mergeCell ref="A278:D278"/>
    <mergeCell ref="B210:C210"/>
    <mergeCell ref="B208:C208"/>
  </mergeCells>
  <hyperlinks>
    <hyperlink ref="B91" r:id="rId1" display="http://normas.imt.mx/NORMATIVA/f CTR/a Carreteras/1 Conceptos de Obra/08 Obras Marginales/N-CTR-CAR-1-08-002-01.pdf"/>
  </hyperlink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2"/>
  <rowBreaks count="4" manualBreakCount="4">
    <brk id="68" max="7" man="1"/>
    <brk id="116" max="7" man="1"/>
    <brk id="155" max="7" man="1"/>
    <brk id="211" max="7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TERR-ESTR</vt:lpstr>
      <vt:lpstr>'TERR-ESTR'!Área_de_impresión</vt:lpstr>
      <vt:lpstr>'TERR-ESTR'!Títulos_a_imprimir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Tapia Ibarra</dc:creator>
  <cp:lastModifiedBy>Manilla</cp:lastModifiedBy>
  <cp:lastPrinted>2013-03-22T20:43:05Z</cp:lastPrinted>
  <dcterms:created xsi:type="dcterms:W3CDTF">2012-08-08T20:52:17Z</dcterms:created>
  <dcterms:modified xsi:type="dcterms:W3CDTF">2013-06-06T20:58:53Z</dcterms:modified>
</cp:coreProperties>
</file>